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260" windowHeight="8115" firstSheet="3" activeTab="11"/>
  </bookViews>
  <sheets>
    <sheet name="Bud &amp; Exdr-2016-17" sheetId="14" state="hidden" r:id="rId1"/>
    <sheet name="Progress-2016-17" sheetId="13" state="hidden" r:id="rId2"/>
    <sheet name="Exe.summ." sheetId="16" state="hidden" r:id="rId3"/>
    <sheet name="pro-rec" sheetId="5" r:id="rId4"/>
    <sheet name="13-FC" sheetId="6" r:id="rId5"/>
    <sheet name="Fund released-2016-17" sheetId="7" state="hidden" r:id="rId6"/>
    <sheet name="Total Categorywise" sheetId="8" state="hidden" r:id="rId7"/>
    <sheet name="Breakup Interventions" sheetId="9" r:id="rId8"/>
    <sheet name="categorywise-2017-18" sheetId="10" state="hidden" r:id="rId9"/>
    <sheet name="Recomm_2017-18" sheetId="11" r:id="rId10"/>
    <sheet name="Annexure IV-Vcosting sheet" sheetId="1" r:id="rId11"/>
    <sheet name="Annexure-IV sfd" sheetId="4" r:id="rId12"/>
    <sheet name="Sheet1" sheetId="1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c" localSheetId="7">#REF!</definedName>
    <definedName name="\c" localSheetId="2">#REF!</definedName>
    <definedName name="\c" localSheetId="1">#REF!</definedName>
    <definedName name="\c">#REF!</definedName>
    <definedName name="\d" localSheetId="7">#REF!</definedName>
    <definedName name="\d" localSheetId="2">#REF!</definedName>
    <definedName name="\d" localSheetId="1">#REF!</definedName>
    <definedName name="\d">#REF!</definedName>
    <definedName name="\e" localSheetId="7">#REF!</definedName>
    <definedName name="\e" localSheetId="2">#REF!</definedName>
    <definedName name="\e" localSheetId="1">#REF!</definedName>
    <definedName name="\e">#REF!</definedName>
    <definedName name="\i" localSheetId="7">#REF!</definedName>
    <definedName name="\i" localSheetId="2">#REF!</definedName>
    <definedName name="\i" localSheetId="1">#REF!</definedName>
    <definedName name="\i">#REF!</definedName>
    <definedName name="\j" localSheetId="7">#REF!</definedName>
    <definedName name="\j" localSheetId="2">#REF!</definedName>
    <definedName name="\j" localSheetId="1">#REF!</definedName>
    <definedName name="\j">#REF!</definedName>
    <definedName name="\n" localSheetId="7">#REF!</definedName>
    <definedName name="\n" localSheetId="2">#REF!</definedName>
    <definedName name="\n" localSheetId="1">#REF!</definedName>
    <definedName name="\n">#REF!</definedName>
    <definedName name="\q" localSheetId="7">#REF!</definedName>
    <definedName name="\q" localSheetId="2">#REF!</definedName>
    <definedName name="\q" localSheetId="1">#REF!</definedName>
    <definedName name="\q">#REF!</definedName>
    <definedName name="\s" localSheetId="7">#REF!</definedName>
    <definedName name="\s" localSheetId="2">#REF!</definedName>
    <definedName name="\s" localSheetId="1">#REF!</definedName>
    <definedName name="\s">#REF!</definedName>
    <definedName name="\x" localSheetId="7">#REF!</definedName>
    <definedName name="\x" localSheetId="2">#REF!</definedName>
    <definedName name="\x" localSheetId="1">#REF!</definedName>
    <definedName name="\x">#REF!</definedName>
    <definedName name="______________xlnm.Print_Area_1" localSheetId="2">#REF!</definedName>
    <definedName name="______________xlnm.Print_Area_1" localSheetId="1">#REF!</definedName>
    <definedName name="______________xlnm.Print_Area_1">#REF!</definedName>
    <definedName name="_____________xlnm.Print_Area_1" localSheetId="2">#REF!</definedName>
    <definedName name="_____________xlnm.Print_Area_1" localSheetId="1">#REF!</definedName>
    <definedName name="_____________xlnm.Print_Area_1">#REF!</definedName>
    <definedName name="____________xlnm.Print_Area_1" localSheetId="2">#REF!</definedName>
    <definedName name="____________xlnm.Print_Area_1" localSheetId="1">#REF!</definedName>
    <definedName name="____________xlnm.Print_Area_1">#REF!</definedName>
    <definedName name="___________xlnm.Print_Area_1" localSheetId="7">#REF!</definedName>
    <definedName name="___________xlnm.Print_Area_1" localSheetId="2">#REF!</definedName>
    <definedName name="___________xlnm.Print_Area_1" localSheetId="1">#REF!</definedName>
    <definedName name="___________xlnm.Print_Area_1">#REF!</definedName>
    <definedName name="__________xlnm.Print_Area_1" localSheetId="7">#REF!</definedName>
    <definedName name="__________xlnm.Print_Area_1" localSheetId="2">#REF!</definedName>
    <definedName name="__________xlnm.Print_Area_1" localSheetId="1">#REF!</definedName>
    <definedName name="__________xlnm.Print_Area_1">#REF!</definedName>
    <definedName name="_________xlnm.Print_Area_1" localSheetId="7">#REF!</definedName>
    <definedName name="_________xlnm.Print_Area_1" localSheetId="2">#REF!</definedName>
    <definedName name="_________xlnm.Print_Area_1" localSheetId="1">#REF!</definedName>
    <definedName name="_________xlnm.Print_Area_1">#REF!</definedName>
    <definedName name="________xlnm.Print_Area_1" localSheetId="7">#REF!</definedName>
    <definedName name="________xlnm.Print_Area_1" localSheetId="2">#REF!</definedName>
    <definedName name="________xlnm.Print_Area_1" localSheetId="1">#REF!</definedName>
    <definedName name="________xlnm.Print_Area_1">#REF!</definedName>
    <definedName name="_______xlnm.Print_Area_1" localSheetId="7">#REF!</definedName>
    <definedName name="_______xlnm.Print_Area_1" localSheetId="2">#REF!</definedName>
    <definedName name="_______xlnm.Print_Area_1" localSheetId="1">#REF!</definedName>
    <definedName name="_______xlnm.Print_Area_1">#REF!</definedName>
    <definedName name="______xlnm.Print_Area_1" localSheetId="7">#REF!</definedName>
    <definedName name="______xlnm.Print_Area_1" localSheetId="2">#REF!</definedName>
    <definedName name="______xlnm.Print_Area_1" localSheetId="1">#REF!</definedName>
    <definedName name="______xlnm.Print_Area_1">#REF!</definedName>
    <definedName name="_____xlnm.Print_Area_1" localSheetId="7">#REF!</definedName>
    <definedName name="_____xlnm.Print_Area_1" localSheetId="2">#REF!</definedName>
    <definedName name="_____xlnm.Print_Area_1" localSheetId="1">#REF!</definedName>
    <definedName name="_____xlnm.Print_Area_1">#REF!</definedName>
    <definedName name="____xlnm.Print_Area_1" localSheetId="7">#REF!</definedName>
    <definedName name="____xlnm.Print_Area_1" localSheetId="2">#REF!</definedName>
    <definedName name="____xlnm.Print_Area_1" localSheetId="1">#REF!</definedName>
    <definedName name="____xlnm.Print_Area_1">#REF!</definedName>
    <definedName name="___1Excel_BuiltIn_Print_Area_1_1">[1]Kgbv!$A$1:$B$35</definedName>
    <definedName name="___xlnm.Print_Area_1" localSheetId="7">#REF!</definedName>
    <definedName name="___xlnm.Print_Area_1" localSheetId="2">#REF!</definedName>
    <definedName name="___xlnm.Print_Area_1" localSheetId="1">#REF!</definedName>
    <definedName name="___xlnm.Print_Area_1">#REF!</definedName>
    <definedName name="__1Excel_BuiltIn_Print_Area_1_1">[2]Kgbv!$A$1:$B$35</definedName>
    <definedName name="__xlnm.Print_Area_1" localSheetId="7">#REF!</definedName>
    <definedName name="__xlnm.Print_Area_1" localSheetId="2">#REF!</definedName>
    <definedName name="__xlnm.Print_Area_1" localSheetId="1">#REF!</definedName>
    <definedName name="__xlnm.Print_Area_1">#REF!</definedName>
    <definedName name="_1Excel_BuiltIn_Print_Area_1_1" localSheetId="7">[3]Kgbv!$A$1:$B$35</definedName>
    <definedName name="_1Excel_BuiltIn_Print_Area_1_1">[4]Kgbv!$A$1:$B$35</definedName>
    <definedName name="_3Excel_BuiltIn_Print_Area_1_1">[2]Kgbv!$A$1:$B$35</definedName>
    <definedName name="_4Excel_BuiltIn_Print_Area_1_1">[5]Kgbv!$A$1:$B$35</definedName>
    <definedName name="_8Excel_BuiltIn_Print_Area_1_1">[5]Kgbv!$A$1:$B$35</definedName>
    <definedName name="_Fill" localSheetId="7" hidden="1">#REF!</definedName>
    <definedName name="_Fill" localSheetId="2" hidden="1">#REF!</definedName>
    <definedName name="_Fill" localSheetId="1" hidden="1">#REF!</definedName>
    <definedName name="_Fill" localSheetId="9" hidden="1">#REF!</definedName>
    <definedName name="_Fill" hidden="1">#REF!</definedName>
    <definedName name="_Key1" localSheetId="7" hidden="1">[6]A!#REF!</definedName>
    <definedName name="_Key1" localSheetId="2" hidden="1">[6]A!#REF!</definedName>
    <definedName name="_Key1" localSheetId="1" hidden="1">[6]A!#REF!</definedName>
    <definedName name="_Key1" hidden="1">[6]A!#REF!</definedName>
    <definedName name="_Key2" localSheetId="2" hidden="1">[6]A!#REF!</definedName>
    <definedName name="_Key2" localSheetId="1" hidden="1">[6]A!#REF!</definedName>
    <definedName name="_Key2" hidden="1">[6]A!#REF!</definedName>
    <definedName name="_Order1" hidden="1">0</definedName>
    <definedName name="_Sort" localSheetId="7" hidden="1">[6]A!#REF!</definedName>
    <definedName name="_Sort" localSheetId="2" hidden="1">[6]A!#REF!</definedName>
    <definedName name="_Sort" localSheetId="1" hidden="1">[6]A!#REF!</definedName>
    <definedName name="_Sort" hidden="1">[6]A!#REF!</definedName>
    <definedName name="a" localSheetId="7">#REF!</definedName>
    <definedName name="a" localSheetId="2">#REF!</definedName>
    <definedName name="a" localSheetId="1">#REF!</definedName>
    <definedName name="a" localSheetId="9">#REF!</definedName>
    <definedName name="a">#REF!</definedName>
    <definedName name="aa" localSheetId="7">#REF!</definedName>
    <definedName name="aa" localSheetId="2">#REF!</definedName>
    <definedName name="aa" localSheetId="1">#REF!</definedName>
    <definedName name="aa" localSheetId="9">#REF!</definedName>
    <definedName name="aa">#REF!</definedName>
    <definedName name="aaaa" localSheetId="7">#REF!</definedName>
    <definedName name="aaaa" localSheetId="2">#REF!</definedName>
    <definedName name="aaaa" localSheetId="1">#REF!</definedName>
    <definedName name="aaaa" localSheetId="9">#REF!</definedName>
    <definedName name="aaaa">#REF!</definedName>
    <definedName name="abc" localSheetId="7">#REF!</definedName>
    <definedName name="abc" localSheetId="2">#REF!</definedName>
    <definedName name="abc" localSheetId="1">#REF!</definedName>
    <definedName name="abc">#REF!</definedName>
    <definedName name="ajay" localSheetId="7">#REF!</definedName>
    <definedName name="ajay" localSheetId="2">#REF!</definedName>
    <definedName name="ajay" localSheetId="1">#REF!</definedName>
    <definedName name="ajay">#REF!</definedName>
    <definedName name="asdfasdfa" localSheetId="7">#REF!</definedName>
    <definedName name="asdfasdfa" localSheetId="2">#REF!</definedName>
    <definedName name="asdfasdfa" localSheetId="1">#REF!</definedName>
    <definedName name="asdfasdfa">#REF!</definedName>
    <definedName name="B" localSheetId="7">#REF!</definedName>
    <definedName name="B" localSheetId="2">#REF!</definedName>
    <definedName name="B" localSheetId="1">#REF!</definedName>
    <definedName name="B">#REF!</definedName>
    <definedName name="BuiltIn_AutoFilter___1" localSheetId="7">[7]SSA_BANGALORE!#REF!</definedName>
    <definedName name="BuiltIn_AutoFilter___1" localSheetId="2">[8]SSA_BANGALORE!#REF!</definedName>
    <definedName name="BuiltIn_AutoFilter___1" localSheetId="1">[8]SSA_BANGALORE!#REF!</definedName>
    <definedName name="BuiltIn_AutoFilter___1">[8]SSA_BANGALORE!#REF!</definedName>
    <definedName name="BuiltIn_AutoFilter___2" localSheetId="7">[7]SSA_MYSORE!#REF!</definedName>
    <definedName name="BuiltIn_AutoFilter___2" localSheetId="2">[8]SSA_MYSORE!#REF!</definedName>
    <definedName name="BuiltIn_AutoFilter___2" localSheetId="1">[8]SSA_MYSORE!#REF!</definedName>
    <definedName name="BuiltIn_AutoFilter___2">[8]SSA_MYSORE!#REF!</definedName>
    <definedName name="BuiltIn_AutoFilter___3" localSheetId="7">#REF!</definedName>
    <definedName name="BuiltIn_AutoFilter___3" localSheetId="2">#REF!</definedName>
    <definedName name="BuiltIn_AutoFilter___3" localSheetId="1">#REF!</definedName>
    <definedName name="BuiltIn_AutoFilter___3" localSheetId="9">#REF!</definedName>
    <definedName name="BuiltIn_AutoFilter___3">#REF!</definedName>
    <definedName name="BuiltIn_Consolidate_Area___0">#N/A</definedName>
    <definedName name="BuiltIn_Consolidate_Area___0___0">#N/A</definedName>
    <definedName name="C_" localSheetId="7">#REF!</definedName>
    <definedName name="C_" localSheetId="2">#REF!</definedName>
    <definedName name="C_" localSheetId="1">#REF!</definedName>
    <definedName name="C_" localSheetId="9">#REF!</definedName>
    <definedName name="C_">#REF!</definedName>
    <definedName name="Category__ACR_HM_Room" localSheetId="7">[9]Category__ACR_HM_Room!#REF!</definedName>
    <definedName name="Category__ACR_HM_Room" localSheetId="2">[10]Category__ACR_HM_Room!#REF!</definedName>
    <definedName name="Category__ACR_HM_Room" localSheetId="1">[10]Category__ACR_HM_Room!#REF!</definedName>
    <definedName name="Category__ACR_HM_Room" localSheetId="9">[10]Category__ACR_HM_Room!#REF!</definedName>
    <definedName name="Category__ACR_HM_Room">[10]Category__ACR_HM_Room!#REF!</definedName>
    <definedName name="COMPUER_NO_AVAILABLE_ALL" localSheetId="7">[11]COMPUER_NO_AVAILABLE_ALL!#REF!</definedName>
    <definedName name="COMPUER_NO_AVAILABLE_ALL" localSheetId="2">[12]COMPUER_NO_AVAILABLE_ALL!#REF!</definedName>
    <definedName name="COMPUER_NO_AVAILABLE_ALL" localSheetId="1">[12]COMPUER_NO_AVAILABLE_ALL!#REF!</definedName>
    <definedName name="COMPUER_NO_AVAILABLE_ALL" localSheetId="9">[12]COMPUER_NO_AVAILABLE_ALL!#REF!</definedName>
    <definedName name="COMPUER_NO_AVAILABLE_ALL">[12]COMPUER_NO_AVAILABLE_ALL!#REF!</definedName>
    <definedName name="_xlnm.Consolidate_Area">#N/A</definedName>
    <definedName name="Copy" localSheetId="7">#REF!</definedName>
    <definedName name="Copy" localSheetId="2">#REF!</definedName>
    <definedName name="Copy" localSheetId="1">#REF!</definedName>
    <definedName name="Copy" localSheetId="9">#REF!</definedName>
    <definedName name="Copy">#REF!</definedName>
    <definedName name="D" localSheetId="2">'[6]10-20'!#REF!</definedName>
    <definedName name="D" localSheetId="1">'[6]10-20'!#REF!</definedName>
    <definedName name="D" localSheetId="9">'[6]10-20'!#REF!</definedName>
    <definedName name="D">'[6]10-20'!#REF!</definedName>
    <definedName name="_xlnm.Database" localSheetId="7">#REF!</definedName>
    <definedName name="_xlnm.Database" localSheetId="2">#REF!</definedName>
    <definedName name="_xlnm.Database" localSheetId="1">#REF!</definedName>
    <definedName name="_xlnm.Database" localSheetId="9">#REF!</definedName>
    <definedName name="_xlnm.Database">#REF!</definedName>
    <definedName name="DFGB" localSheetId="7">#REF!</definedName>
    <definedName name="DFGB" localSheetId="2">#REF!</definedName>
    <definedName name="DFGB" localSheetId="1">#REF!</definedName>
    <definedName name="DFGB" localSheetId="9">#REF!</definedName>
    <definedName name="DFGB">#REF!</definedName>
    <definedName name="dmr2oct">'[13]28'!$A$5:$T$60</definedName>
    <definedName name="ds" localSheetId="7" hidden="1">{"'Sheet1'!$A$4386:$N$4591"}</definedName>
    <definedName name="ds" hidden="1">{"'Sheet1'!$A$4386:$N$4591"}</definedName>
    <definedName name="E" localSheetId="7">#REF!</definedName>
    <definedName name="E" localSheetId="2">#REF!</definedName>
    <definedName name="E" localSheetId="1">#REF!</definedName>
    <definedName name="E" localSheetId="9">#REF!</definedName>
    <definedName name="E">#REF!</definedName>
    <definedName name="eeee" localSheetId="7">#REF!</definedName>
    <definedName name="eeee" localSheetId="2">#REF!</definedName>
    <definedName name="eeee" localSheetId="1">#REF!</definedName>
    <definedName name="eeee" localSheetId="9">#REF!</definedName>
    <definedName name="eeee">#REF!</definedName>
    <definedName name="enrollment" localSheetId="7">#REF!</definedName>
    <definedName name="enrollment" localSheetId="2">#REF!</definedName>
    <definedName name="enrollment" localSheetId="1">#REF!</definedName>
    <definedName name="enrollment" localSheetId="9">#REF!</definedName>
    <definedName name="enrollment">#REF!</definedName>
    <definedName name="Excel_BuiltIn__FilterDatabase_1" localSheetId="7">#REF!</definedName>
    <definedName name="Excel_BuiltIn__FilterDatabase_1" localSheetId="2">#REF!</definedName>
    <definedName name="Excel_BuiltIn__FilterDatabase_1" localSheetId="1">#REF!</definedName>
    <definedName name="Excel_BuiltIn__FilterDatabase_1">#REF!</definedName>
    <definedName name="Excel_BuiltIn_Print_Area_10_1" localSheetId="7">#REF!</definedName>
    <definedName name="Excel_BuiltIn_Print_Area_10_1" localSheetId="2">#REF!</definedName>
    <definedName name="Excel_BuiltIn_Print_Area_10_1" localSheetId="1">#REF!</definedName>
    <definedName name="Excel_BuiltIn_Print_Area_10_1">#REF!</definedName>
    <definedName name="Excel_BuiltIn_Print_Area_10_1_1">"#REF!"</definedName>
    <definedName name="Excel_BuiltIn_Print_Area_10_1_5">"#REF!"</definedName>
    <definedName name="Excel_BuiltIn_Print_Area_10_1_6">"#REF!"</definedName>
    <definedName name="Excel_BuiltIn_Print_Area_2_1_1">"#REF!"</definedName>
    <definedName name="Excel_BuiltIn_Print_Area_2_1_2">"#REF!"</definedName>
    <definedName name="Excel_BuiltIn_Print_Area_2_1_2_1" localSheetId="7">'[14]districtwise awppb'!$A$1:$AH$185</definedName>
    <definedName name="Excel_BuiltIn_Print_Area_2_1_2_1">'[15]districtwise awppb'!$A$1:$AH$185</definedName>
    <definedName name="Excel_BuiltIn_Print_Area_2_1_2_1_5">"#REF!"</definedName>
    <definedName name="Excel_BuiltIn_Print_Area_4_1">"#REF!"</definedName>
    <definedName name="Excel_BuiltIn_Print_Area_6_1">"#REF!"</definedName>
    <definedName name="Excel_BuiltIn_Print_Area_6_1_1">"#REF!"</definedName>
    <definedName name="Excel_BuiltIn_Print_Area_7_1">"#REF!"</definedName>
    <definedName name="Excel_BuiltIn_Print_Area_7_1_1">"#REF!"</definedName>
    <definedName name="Excel_BuiltIn_Print_Titles_1" localSheetId="7">#REF!</definedName>
    <definedName name="Excel_BuiltIn_Print_Titles_1" localSheetId="2">#REF!</definedName>
    <definedName name="Excel_BuiltIn_Print_Titles_1" localSheetId="1">#REF!</definedName>
    <definedName name="Excel_BuiltIn_Print_Titles_1" localSheetId="9">#REF!</definedName>
    <definedName name="Excel_BuiltIn_Print_Titles_1">#REF!</definedName>
    <definedName name="Excel_BuiltIn_Print_Titles_4" localSheetId="7">#REF!</definedName>
    <definedName name="Excel_BuiltIn_Print_Titles_4" localSheetId="2">#REF!</definedName>
    <definedName name="Excel_BuiltIn_Print_Titles_4" localSheetId="1">#REF!</definedName>
    <definedName name="Excel_BuiltIn_Print_Titles_4" localSheetId="9">#REF!</definedName>
    <definedName name="Excel_BuiltIn_Print_Titles_4">#REF!</definedName>
    <definedName name="Excel_BuiltIn_Print_Titles_5_1">"#REF!,#REF!"</definedName>
    <definedName name="Excel_BuiltIn_Print_Titles_6_1">"#REF!,#REF!"</definedName>
    <definedName name="FDGV" localSheetId="7">#REF!</definedName>
    <definedName name="FDGV" localSheetId="2">#REF!</definedName>
    <definedName name="FDGV" localSheetId="1">#REF!</definedName>
    <definedName name="FDGV" localSheetId="9">#REF!</definedName>
    <definedName name="FDGV">#REF!</definedName>
    <definedName name="FFF" localSheetId="2">#REF!</definedName>
    <definedName name="FFF" localSheetId="1">#REF!</definedName>
    <definedName name="FFF">#REF!</definedName>
    <definedName name="ffff" localSheetId="2">'[6]10-20'!#REF!</definedName>
    <definedName name="ffff" localSheetId="1">'[6]10-20'!#REF!</definedName>
    <definedName name="ffff">'[6]10-20'!#REF!</definedName>
    <definedName name="ffffff" localSheetId="7">#REF!</definedName>
    <definedName name="ffffff" localSheetId="2">#REF!</definedName>
    <definedName name="ffffff" localSheetId="1">#REF!</definedName>
    <definedName name="ffffff">#REF!</definedName>
    <definedName name="gfdfdf" localSheetId="2">#REF!</definedName>
    <definedName name="gfdfdf" localSheetId="1">#REF!</definedName>
    <definedName name="gfdfdf">#REF!</definedName>
    <definedName name="gg" localSheetId="7">#REF!</definedName>
    <definedName name="gg" localSheetId="2">#REF!</definedName>
    <definedName name="gg" localSheetId="1">#REF!</definedName>
    <definedName name="gg">#REF!</definedName>
    <definedName name="gggggggggggggg" localSheetId="7">#REF!</definedName>
    <definedName name="gggggggggggggg" localSheetId="2">#REF!</definedName>
    <definedName name="gggggggggggggg" localSheetId="1">#REF!</definedName>
    <definedName name="gggggggggggggg">#REF!</definedName>
    <definedName name="graduates" localSheetId="7">#REF!</definedName>
    <definedName name="graduates" localSheetId="2">#REF!</definedName>
    <definedName name="graduates" localSheetId="1">#REF!</definedName>
    <definedName name="graduates" localSheetId="9">#REF!</definedName>
    <definedName name="graduates">#REF!</definedName>
    <definedName name="h" localSheetId="7">#REF!</definedName>
    <definedName name="h" localSheetId="2">#REF!</definedName>
    <definedName name="h" localSheetId="1">#REF!</definedName>
    <definedName name="h" localSheetId="9">#REF!</definedName>
    <definedName name="h">#REF!</definedName>
    <definedName name="HTML_CodePage" hidden="1">1252</definedName>
    <definedName name="HTML_Control" localSheetId="7" hidden="1">{"'Sheet1'!$A$4386:$N$4591"}</definedName>
    <definedName name="HTML_Control" localSheetId="1" hidden="1">{"'Sheet1'!$A$4386:$N$4591"}</definedName>
    <definedName name="HTML_Control" localSheetId="9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J" localSheetId="7">#REF!</definedName>
    <definedName name="J" localSheetId="2">#REF!</definedName>
    <definedName name="J" localSheetId="1">#REF!</definedName>
    <definedName name="J" localSheetId="9">#REF!</definedName>
    <definedName name="J">#REF!</definedName>
    <definedName name="jkl" localSheetId="7">#REF!</definedName>
    <definedName name="jkl" localSheetId="2">#REF!</definedName>
    <definedName name="jkl" localSheetId="1">#REF!</definedName>
    <definedName name="jkl" localSheetId="9">#REF!</definedName>
    <definedName name="jkl">#REF!</definedName>
    <definedName name="kkk" localSheetId="7" hidden="1">{"'Sheet1'!$A$4386:$N$4591"}</definedName>
    <definedName name="kkk" localSheetId="1" hidden="1">{"'Sheet1'!$A$4386:$N$4591"}</definedName>
    <definedName name="kkk" localSheetId="9" hidden="1">{"'Sheet1'!$A$4386:$N$4591"}</definedName>
    <definedName name="kkk" hidden="1">{"'Sheet1'!$A$4386:$N$4591"}</definedName>
    <definedName name="kkkk" localSheetId="7">#REF!</definedName>
    <definedName name="kkkk" localSheetId="2">#REF!</definedName>
    <definedName name="kkkk" localSheetId="1">#REF!</definedName>
    <definedName name="kkkk">#REF!</definedName>
    <definedName name="Link" localSheetId="2">#REF!</definedName>
    <definedName name="Link" localSheetId="1">#REF!</definedName>
    <definedName name="Link">#REF!</definedName>
    <definedName name="ll" localSheetId="7">#REF!</definedName>
    <definedName name="ll" localSheetId="2">#REF!</definedName>
    <definedName name="ll" localSheetId="1">#REF!</definedName>
    <definedName name="ll">#REF!</definedName>
    <definedName name="mm" localSheetId="7">#REF!</definedName>
    <definedName name="mm" localSheetId="2">#REF!</definedName>
    <definedName name="mm" localSheetId="1">#REF!</definedName>
    <definedName name="mm">#REF!</definedName>
    <definedName name="mn" localSheetId="7">#REF!</definedName>
    <definedName name="mn" localSheetId="2">#REF!</definedName>
    <definedName name="mn" localSheetId="1">#REF!</definedName>
    <definedName name="mn">#REF!</definedName>
    <definedName name="new" localSheetId="2" hidden="1">#REF!</definedName>
    <definedName name="new" localSheetId="1" hidden="1">#REF!</definedName>
    <definedName name="new" hidden="1">#REF!</definedName>
    <definedName name="NNEW" localSheetId="7">#REF!</definedName>
    <definedName name="NNEW" localSheetId="2">#REF!</definedName>
    <definedName name="NNEW" localSheetId="1">#REF!</definedName>
    <definedName name="NNEW">#REF!</definedName>
    <definedName name="Nov" localSheetId="7" hidden="1">{"'Sheet1'!$A$4386:$N$4591"}</definedName>
    <definedName name="Nov" localSheetId="1" hidden="1">{"'Sheet1'!$A$4386:$N$4591"}</definedName>
    <definedName name="Nov" localSheetId="9" hidden="1">{"'Sheet1'!$A$4386:$N$4591"}</definedName>
    <definedName name="Nov" hidden="1">{"'Sheet1'!$A$4386:$N$4591"}</definedName>
    <definedName name="October" localSheetId="7" hidden="1">{"'Sheet1'!$A$4386:$N$4591"}</definedName>
    <definedName name="October" localSheetId="1" hidden="1">{"'Sheet1'!$A$4386:$N$4591"}</definedName>
    <definedName name="October" localSheetId="9" hidden="1">{"'Sheet1'!$A$4386:$N$4591"}</definedName>
    <definedName name="October" hidden="1">{"'Sheet1'!$A$4386:$N$4591"}</definedName>
    <definedName name="P" localSheetId="7">#REF!</definedName>
    <definedName name="P" localSheetId="2">#REF!</definedName>
    <definedName name="P" localSheetId="1">#REF!</definedName>
    <definedName name="P">#REF!</definedName>
    <definedName name="_xlnm.Print_Area" localSheetId="10">'Annexure IV-Vcosting sheet'!$A$1:$AG$511</definedName>
    <definedName name="_xlnm.Print_Area" localSheetId="7">'Breakup Interventions'!$A$1:$D$42</definedName>
    <definedName name="_xlnm.Print_Area" localSheetId="0">'Bud &amp; Exdr-2016-17'!$A$1:$J$6</definedName>
    <definedName name="_xlnm.Print_Area" localSheetId="8">'categorywise-2017-18'!$A$1:$Q$36</definedName>
    <definedName name="_xlnm.Print_Area" localSheetId="2">Exe.summ.!$A$1:$W$511</definedName>
    <definedName name="_xlnm.Print_Area" localSheetId="5">'Fund released-2016-17'!$A$1:$C$21</definedName>
    <definedName name="_xlnm.Print_Area" localSheetId="1">'Progress-2016-17'!$A$1:$M$75</definedName>
    <definedName name="_xlnm.Print_Area" localSheetId="3">'pro-rec'!$A$1:$I$6</definedName>
    <definedName name="_xlnm.Print_Area" localSheetId="9">'Recomm_2017-18'!$A$1:$M$78</definedName>
    <definedName name="_xlnm.Print_Area" localSheetId="6">#REF!</definedName>
    <definedName name="_xlnm.Print_Area">#REF!</definedName>
    <definedName name="PRINT_AREA_MI" localSheetId="7">#REF!</definedName>
    <definedName name="PRINT_AREA_MI" localSheetId="2">#REF!</definedName>
    <definedName name="PRINT_AREA_MI" localSheetId="1">#REF!</definedName>
    <definedName name="PRINT_AREA_MI" localSheetId="9">#REF!</definedName>
    <definedName name="PRINT_AREA_MI">#REF!</definedName>
    <definedName name="_xlnm.Print_Titles" localSheetId="10">'Annexure IV-Vcosting sheet'!$A:$B,'Annexure IV-Vcosting sheet'!$1:$3</definedName>
    <definedName name="_xlnm.Print_Titles" localSheetId="7">#REF!</definedName>
    <definedName name="_xlnm.Print_Titles" localSheetId="8">#REF!</definedName>
    <definedName name="_xlnm.Print_Titles" localSheetId="2">Exe.summ.!$A:$B,Exe.summ.!$1:$3</definedName>
    <definedName name="_xlnm.Print_Titles" localSheetId="5">#REF!</definedName>
    <definedName name="_xlnm.Print_Titles" localSheetId="1">'Progress-2016-17'!$1:$4</definedName>
    <definedName name="_xlnm.Print_Titles" localSheetId="9">'Recomm_2017-18'!$1:$5</definedName>
    <definedName name="_xlnm.Print_Titles" localSheetId="6">#REF!</definedName>
    <definedName name="_xlnm.Print_Titles">#REF!</definedName>
    <definedName name="PRINT_TITLES_MI" localSheetId="7">#REF!</definedName>
    <definedName name="PRINT_TITLES_MI" localSheetId="2">#REF!</definedName>
    <definedName name="PRINT_TITLES_MI" localSheetId="1">#REF!</definedName>
    <definedName name="PRINT_TITLES_MI" localSheetId="9">#REF!</definedName>
    <definedName name="PRINT_TITLES_MI">#REF!</definedName>
    <definedName name="q" localSheetId="2">#REF!</definedName>
    <definedName name="q" localSheetId="1">#REF!</definedName>
    <definedName name="q">#REF!</definedName>
    <definedName name="qq" hidden="1">{"'Sheet1'!$A$4386:$N$4591"}</definedName>
    <definedName name="QTTCERAMICTILES" localSheetId="7">#REF!</definedName>
    <definedName name="QTTCERAMICTILES" localSheetId="2">#REF!</definedName>
    <definedName name="QTTCERAMICTILES" localSheetId="1">#REF!</definedName>
    <definedName name="QTTCERAMICTILES" localSheetId="9">#REF!</definedName>
    <definedName name="QTTCERAMICTILES">#REF!</definedName>
    <definedName name="QTY_35FLUSHDOORS" localSheetId="7">#REF!</definedName>
    <definedName name="QTY_35FLUSHDOORS" localSheetId="2">#REF!</definedName>
    <definedName name="QTY_35FLUSHDOORS" localSheetId="1">#REF!</definedName>
    <definedName name="QTY_35FLUSHDOORS">#REF!</definedName>
    <definedName name="QTY_CINDER_FILL" localSheetId="7">#REF!</definedName>
    <definedName name="QTY_CINDER_FILL" localSheetId="2">#REF!</definedName>
    <definedName name="QTY_CINDER_FILL" localSheetId="1">#REF!</definedName>
    <definedName name="QTY_CINDER_FILL">#REF!</definedName>
    <definedName name="QTY_DTP_AL_DOORS" localSheetId="7">#REF!</definedName>
    <definedName name="QTY_DTP_AL_DOORS" localSheetId="2">#REF!</definedName>
    <definedName name="QTY_DTP_AL_DOORS" localSheetId="1">#REF!</definedName>
    <definedName name="QTY_DTP_AL_DOORS">#REF!</definedName>
    <definedName name="QTY_DTP_BRICKBATS" localSheetId="7">#REF!</definedName>
    <definedName name="QTY_DTP_BRICKBATS" localSheetId="2">#REF!</definedName>
    <definedName name="QTY_DTP_BRICKBATS" localSheetId="1">#REF!</definedName>
    <definedName name="QTY_DTP_BRICKBATS">#REF!</definedName>
    <definedName name="QTY_DTP_BRICKS" localSheetId="7">#REF!</definedName>
    <definedName name="QTY_DTP_BRICKS" localSheetId="2">#REF!</definedName>
    <definedName name="QTY_DTP_BRICKS" localSheetId="1">#REF!</definedName>
    <definedName name="QTY_DTP_BRICKS">#REF!</definedName>
    <definedName name="QTY_DTP_BWPANELS" localSheetId="7">#REF!</definedName>
    <definedName name="QTY_DTP_BWPANELS" localSheetId="2">#REF!</definedName>
    <definedName name="QTY_DTP_BWPANELS" localSheetId="1">#REF!</definedName>
    <definedName name="QTY_DTP_BWPANELS">#REF!</definedName>
    <definedName name="QTY_DTP_COLLAP.SHUTTERS" localSheetId="7">#REF!</definedName>
    <definedName name="QTY_DTP_COLLAP.SHUTTERS" localSheetId="2">#REF!</definedName>
    <definedName name="QTY_DTP_COLLAP.SHUTTERS" localSheetId="1">#REF!</definedName>
    <definedName name="QTY_DTP_COLLAP.SHUTTERS">#REF!</definedName>
    <definedName name="QTY_DTP_KAPCHI_GRIT" localSheetId="7">#REF!</definedName>
    <definedName name="QTY_DTP_KAPCHI_GRIT" localSheetId="2">#REF!</definedName>
    <definedName name="QTY_DTP_KAPCHI_GRIT" localSheetId="1">#REF!</definedName>
    <definedName name="QTY_DTP_KAPCHI_GRIT">#REF!</definedName>
    <definedName name="QTY_DTP_PARTICLEBOARDPANELS" localSheetId="7">#REF!</definedName>
    <definedName name="QTY_DTP_PARTICLEBOARDPANELS" localSheetId="2">#REF!</definedName>
    <definedName name="QTY_DTP_PARTICLEBOARDPANELS" localSheetId="1">#REF!</definedName>
    <definedName name="QTY_DTP_PARTICLEBOARDPANELS">#REF!</definedName>
    <definedName name="QTY_DTP_ROLL.SHUTTERS" localSheetId="7">#REF!</definedName>
    <definedName name="QTY_DTP_ROLL.SHUTTERS" localSheetId="2">#REF!</definedName>
    <definedName name="QTY_DTP_ROLL.SHUTTERS" localSheetId="1">#REF!</definedName>
    <definedName name="QTY_DTP_ROLL.SHUTTERS">#REF!</definedName>
    <definedName name="QTY_DTP_SAND" localSheetId="7">#REF!</definedName>
    <definedName name="QTY_DTP_SAND" localSheetId="2">#REF!</definedName>
    <definedName name="QTY_DTP_SAND" localSheetId="1">#REF!</definedName>
    <definedName name="QTY_DTP_SAND">#REF!</definedName>
    <definedName name="QTY_DTP_STEEL_W_V" localSheetId="7">#REF!</definedName>
    <definedName name="QTY_DTP_STEEL_W_V" localSheetId="2">#REF!</definedName>
    <definedName name="QTY_DTP_STEEL_W_V" localSheetId="1">#REF!</definedName>
    <definedName name="QTY_DTP_STEEL_W_V">#REF!</definedName>
    <definedName name="QTY_DWV_FOR_L.Polish" localSheetId="7">#REF!</definedName>
    <definedName name="QTY_DWV_FOR_L.Polish" localSheetId="2">#REF!</definedName>
    <definedName name="QTY_DWV_FOR_L.Polish" localSheetId="1">#REF!</definedName>
    <definedName name="QTY_DWV_FOR_L.Polish">#REF!</definedName>
    <definedName name="QTY_DWV_FOR_PAINTING" localSheetId="7">#REF!</definedName>
    <definedName name="QTY_DWV_FOR_PAINTING" localSheetId="2">#REF!</definedName>
    <definedName name="QTY_DWV_FOR_PAINTING" localSheetId="1">#REF!</definedName>
    <definedName name="QTY_DWV_FOR_PAINTING">#REF!</definedName>
    <definedName name="QTY_ENAMEL_PAINT" localSheetId="7">#REF!</definedName>
    <definedName name="QTY_ENAMEL_PAINT" localSheetId="2">#REF!</definedName>
    <definedName name="QTY_ENAMEL_PAINT" localSheetId="1">#REF!</definedName>
    <definedName name="QTY_ENAMEL_PAINT">#REF!</definedName>
    <definedName name="QTY_HYSD_TONNE" localSheetId="7">#REF!</definedName>
    <definedName name="QTY_HYSD_TONNE" localSheetId="2">#REF!</definedName>
    <definedName name="QTY_HYSD_TONNE" localSheetId="1">#REF!</definedName>
    <definedName name="QTY_HYSD_TONNE">#REF!</definedName>
    <definedName name="QTY_LAQUER_POLISH" localSheetId="7">#REF!</definedName>
    <definedName name="QTY_LAQUER_POLISH" localSheetId="2">#REF!</definedName>
    <definedName name="QTY_LAQUER_POLISH" localSheetId="1">#REF!</definedName>
    <definedName name="QTY_LAQUER_POLISH">#REF!</definedName>
    <definedName name="QTY_MS_TONNE" localSheetId="7">#REF!</definedName>
    <definedName name="QTY_MS_TONNE" localSheetId="2">#REF!</definedName>
    <definedName name="QTY_MS_TONNE" localSheetId="1">#REF!</definedName>
    <definedName name="QTY_MS_TONNE">#REF!</definedName>
    <definedName name="QTY_PLASTIC_PAINT" localSheetId="7">#REF!</definedName>
    <definedName name="QTY_PLASTIC_PAINT" localSheetId="2">#REF!</definedName>
    <definedName name="QTY_PLASTIC_PAINT" localSheetId="1">#REF!</definedName>
    <definedName name="QTY_PLASTIC_PAINT">#REF!</definedName>
    <definedName name="QTY_TOTALSTEEL_TONNE" localSheetId="7">#REF!</definedName>
    <definedName name="QTY_TOTALSTEEL_TONNE" localSheetId="2">#REF!</definedName>
    <definedName name="QTY_TOTALSTEEL_TONNE" localSheetId="1">#REF!</definedName>
    <definedName name="QTY_TOTALSTEEL_TONNE">#REF!</definedName>
    <definedName name="QTY_WHITELIME" localSheetId="7">#REF!</definedName>
    <definedName name="QTY_WHITELIME" localSheetId="2">#REF!</definedName>
    <definedName name="QTY_WHITELIME" localSheetId="1">#REF!</definedName>
    <definedName name="QTY_WHITELIME">#REF!</definedName>
    <definedName name="QTY_WP_CEMENT_PAINT" localSheetId="7">#REF!</definedName>
    <definedName name="QTY_WP_CEMENT_PAINT" localSheetId="2">#REF!</definedName>
    <definedName name="QTY_WP_CEMENT_PAINT" localSheetId="1">#REF!</definedName>
    <definedName name="QTY_WP_CEMENT_PAINT">#REF!</definedName>
    <definedName name="QTY100MCCJALI" localSheetId="7">#REF!</definedName>
    <definedName name="QTY100MCCJALI" localSheetId="2">#REF!</definedName>
    <definedName name="QTY100MCCJALI" localSheetId="1">#REF!</definedName>
    <definedName name="QTY100MCCJALI">#REF!</definedName>
    <definedName name="QTY100MMCCJALI" localSheetId="7">#REF!</definedName>
    <definedName name="QTY100MMCCJALI" localSheetId="2">#REF!</definedName>
    <definedName name="QTY100MMCCJALI" localSheetId="1">#REF!</definedName>
    <definedName name="QTY100MMCCJALI">#REF!</definedName>
    <definedName name="QTY100SWP" localSheetId="7">#REF!</definedName>
    <definedName name="QTY100SWP" localSheetId="2">#REF!</definedName>
    <definedName name="QTY100SWP" localSheetId="1">#REF!</definedName>
    <definedName name="QTY100SWP">#REF!</definedName>
    <definedName name="QTY110PVCRW" localSheetId="7">#REF!</definedName>
    <definedName name="QTY110PVCRW" localSheetId="2">#REF!</definedName>
    <definedName name="QTY110PVCRW" localSheetId="1">#REF!</definedName>
    <definedName name="QTY110PVCRW">#REF!</definedName>
    <definedName name="QTY110PVCS" localSheetId="7">#REF!</definedName>
    <definedName name="QTY110PVCS" localSheetId="2">#REF!</definedName>
    <definedName name="QTY110PVCS" localSheetId="1">#REF!</definedName>
    <definedName name="QTY110PVCS">#REF!</definedName>
    <definedName name="QTY150SWP" localSheetId="7">#REF!</definedName>
    <definedName name="QTY150SWP" localSheetId="2">#REF!</definedName>
    <definedName name="QTY150SWP" localSheetId="1">#REF!</definedName>
    <definedName name="QTY150SWP">#REF!</definedName>
    <definedName name="QTY15GIP" localSheetId="7">#REF!</definedName>
    <definedName name="QTY15GIP" localSheetId="2">#REF!</definedName>
    <definedName name="QTY15GIP" localSheetId="1">#REF!</definedName>
    <definedName name="QTY15GIP">#REF!</definedName>
    <definedName name="QTY160PVCS" localSheetId="7">#REF!</definedName>
    <definedName name="QTY160PVCS" localSheetId="2">#REF!</definedName>
    <definedName name="QTY160PVCS" localSheetId="1">#REF!</definedName>
    <definedName name="QTY160PVCS">#REF!</definedName>
    <definedName name="QTY25GIP" localSheetId="7">#REF!</definedName>
    <definedName name="QTY25GIP" localSheetId="2">#REF!</definedName>
    <definedName name="QTY25GIP" localSheetId="1">#REF!</definedName>
    <definedName name="QTY25GIP">#REF!</definedName>
    <definedName name="QTY32GIP" localSheetId="7">#REF!</definedName>
    <definedName name="QTY32GIP" localSheetId="2">#REF!</definedName>
    <definedName name="QTY32GIP" localSheetId="1">#REF!</definedName>
    <definedName name="QTY32GIP">#REF!</definedName>
    <definedName name="QTY40GIP" localSheetId="7">#REF!</definedName>
    <definedName name="QTY40GIP" localSheetId="2">#REF!</definedName>
    <definedName name="QTY40GIP" localSheetId="1">#REF!</definedName>
    <definedName name="QTY40GIP">#REF!</definedName>
    <definedName name="QTY40GMVAVLE" localSheetId="7">#REF!</definedName>
    <definedName name="QTY40GMVAVLE" localSheetId="2">#REF!</definedName>
    <definedName name="QTY40GMVAVLE" localSheetId="1">#REF!</definedName>
    <definedName name="QTY40GMVAVLE">#REF!</definedName>
    <definedName name="QTY430260CURINAL" localSheetId="7">#REF!</definedName>
    <definedName name="QTY430260CURINAL" localSheetId="2">#REF!</definedName>
    <definedName name="QTY430260CURINAL" localSheetId="1">#REF!</definedName>
    <definedName name="QTY430260CURINAL">#REF!</definedName>
    <definedName name="QTY50GIP" localSheetId="7">#REF!</definedName>
    <definedName name="QTY50GIP" localSheetId="2">#REF!</definedName>
    <definedName name="QTY50GIP" localSheetId="1">#REF!</definedName>
    <definedName name="QTY50GIP">#REF!</definedName>
    <definedName name="QTY50GMVALVE" localSheetId="7">#REF!</definedName>
    <definedName name="QTY50GMVALVE" localSheetId="2">#REF!</definedName>
    <definedName name="QTY50GMVALVE" localSheetId="1">#REF!</definedName>
    <definedName name="QTY50GMVALVE">#REF!</definedName>
    <definedName name="QTY550400COWB" localSheetId="7">#REF!</definedName>
    <definedName name="QTY550400COWB" localSheetId="2">#REF!</definedName>
    <definedName name="QTY550400COWB" localSheetId="1">#REF!</definedName>
    <definedName name="QTY550400COWB">#REF!</definedName>
    <definedName name="QTY550400CWB" localSheetId="7">#REF!</definedName>
    <definedName name="QTY550400CWB" localSheetId="2">#REF!</definedName>
    <definedName name="QTY550400CWB" localSheetId="1">#REF!</definedName>
    <definedName name="QTY550400CWB">#REF!</definedName>
    <definedName name="QTY550400WWB" localSheetId="7">#REF!</definedName>
    <definedName name="QTY550400WWB" localSheetId="2">#REF!</definedName>
    <definedName name="QTY550400WWB" localSheetId="1">#REF!</definedName>
    <definedName name="QTY550400WWB">#REF!</definedName>
    <definedName name="QTY550450_FF_MIRROR" localSheetId="7">#REF!</definedName>
    <definedName name="QTY550450_FF_MIRROR" localSheetId="2">#REF!</definedName>
    <definedName name="QTY550450_FF_MIRROR" localSheetId="1">#REF!</definedName>
    <definedName name="QTY550450_FF_MIRROR">#REF!</definedName>
    <definedName name="QTY60020_CPB_TOWELRAIL" localSheetId="7">#REF!</definedName>
    <definedName name="QTY60020_CPB_TOWELRAIL" localSheetId="2">#REF!</definedName>
    <definedName name="QTY60020_CPB_TOWELRAIL" localSheetId="1">#REF!</definedName>
    <definedName name="QTY60020_CPB_TOWELRAIL">#REF!</definedName>
    <definedName name="QTY600450_FF_MIRROR" localSheetId="7">#REF!</definedName>
    <definedName name="QTY600450_FF_MIRROR" localSheetId="2">#REF!</definedName>
    <definedName name="QTY600450_FF_MIRROR" localSheetId="1">#REF!</definedName>
    <definedName name="QTY600450_FF_MIRROR">#REF!</definedName>
    <definedName name="QTY600450150_EWSINK" localSheetId="7">#REF!</definedName>
    <definedName name="QTY600450150_EWSINK" localSheetId="2">#REF!</definedName>
    <definedName name="QTY600450150_EWSINK" localSheetId="1">#REF!</definedName>
    <definedName name="QTY600450150_EWSINK">#REF!</definedName>
    <definedName name="QTY600450CIMHCOVER" localSheetId="7">#REF!</definedName>
    <definedName name="QTY600450CIMHCOVER" localSheetId="2">#REF!</definedName>
    <definedName name="QTY600450CIMHCOVER" localSheetId="1">#REF!</definedName>
    <definedName name="QTY600450CIMHCOVER">#REF!</definedName>
    <definedName name="QTY65GIP" localSheetId="7">#REF!</definedName>
    <definedName name="QTY65GIP" localSheetId="2">#REF!</definedName>
    <definedName name="QTY65GIP" localSheetId="1">#REF!</definedName>
    <definedName name="QTY65GIP">#REF!</definedName>
    <definedName name="QTY65GMVALVE" localSheetId="7">#REF!</definedName>
    <definedName name="QTY65GMVALVE" localSheetId="2">#REF!</definedName>
    <definedName name="QTY65GMVALVE" localSheetId="1">#REF!</definedName>
    <definedName name="QTY65GMVALVE">#REF!</definedName>
    <definedName name="QTYARCHES" localSheetId="7">#REF!</definedName>
    <definedName name="QTYARCHES" localSheetId="2">#REF!</definedName>
    <definedName name="QTYARCHES" localSheetId="1">#REF!</definedName>
    <definedName name="QTYARCHES">#REF!</definedName>
    <definedName name="QTYBBCC1510" localSheetId="2">[16]SCHB.LDLB!#REF!</definedName>
    <definedName name="QTYBBCC1510" localSheetId="1">[16]SCHB.LDLB!#REF!</definedName>
    <definedName name="QTYBBCC1510">[16]SCHB.LDLB!#REF!</definedName>
    <definedName name="QTYBC" localSheetId="7">#REF!</definedName>
    <definedName name="QTYBC" localSheetId="2">#REF!</definedName>
    <definedName name="QTYBC" localSheetId="1">#REF!</definedName>
    <definedName name="QTYBC" localSheetId="9">#REF!</definedName>
    <definedName name="QTYBC">#REF!</definedName>
    <definedName name="QTYBEAMS" localSheetId="7">#REF!</definedName>
    <definedName name="QTYBEAMS" localSheetId="2">#REF!</definedName>
    <definedName name="QTYBEAMS" localSheetId="1">#REF!</definedName>
    <definedName name="QTYBEAMS" localSheetId="9">#REF!</definedName>
    <definedName name="QTYBEAMS">#REF!</definedName>
    <definedName name="QTYCEMENT" localSheetId="7">#REF!</definedName>
    <definedName name="QTYCEMENT" localSheetId="2">#REF!</definedName>
    <definedName name="QTYCEMENT" localSheetId="1">#REF!</definedName>
    <definedName name="QTYCEMENT" localSheetId="9">#REF!</definedName>
    <definedName name="QTYCEMENT">#REF!</definedName>
    <definedName name="QTYCEWC" localSheetId="7">#REF!</definedName>
    <definedName name="QTYCEWC" localSheetId="2">#REF!</definedName>
    <definedName name="QTYCEWC" localSheetId="1">#REF!</definedName>
    <definedName name="QTYCEWC">#REF!</definedName>
    <definedName name="QTYCGTFD" localSheetId="7">#REF!</definedName>
    <definedName name="QTYCGTFD" localSheetId="2">#REF!</definedName>
    <definedName name="QTYCGTFD" localSheetId="1">#REF!</definedName>
    <definedName name="QTYCGTFD">#REF!</definedName>
    <definedName name="QTYCHHAJJAS" localSheetId="7">#REF!</definedName>
    <definedName name="QTYCHHAJJAS" localSheetId="2">#REF!</definedName>
    <definedName name="QTYCHHAJJAS" localSheetId="1">#REF!</definedName>
    <definedName name="QTYCHHAJJAS">#REF!</definedName>
    <definedName name="QTYCMOSAIC" localSheetId="7">#REF!</definedName>
    <definedName name="QTYCMOSAIC" localSheetId="2">#REF!</definedName>
    <definedName name="QTYCMOSAIC" localSheetId="1">#REF!</definedName>
    <definedName name="QTYCMOSAIC">#REF!</definedName>
    <definedName name="QTYCOLUMNS" localSheetId="7">#REF!</definedName>
    <definedName name="QTYCOLUMNS" localSheetId="2">#REF!</definedName>
    <definedName name="QTYCOLUMNS" localSheetId="1">#REF!</definedName>
    <definedName name="QTYCOLUMNS">#REF!</definedName>
    <definedName name="QTYCONCEALEDCOCK" localSheetId="7">#REF!</definedName>
    <definedName name="QTYCONCEALEDCOCK" localSheetId="2">#REF!</definedName>
    <definedName name="QTYCONCEALEDCOCK" localSheetId="1">#REF!</definedName>
    <definedName name="QTYCONCEALEDCOCK">#REF!</definedName>
    <definedName name="QTYCONCRETE" localSheetId="7">#REF!</definedName>
    <definedName name="QTYCONCRETE" localSheetId="2">#REF!</definedName>
    <definedName name="QTYCONCRETE" localSheetId="1">#REF!</definedName>
    <definedName name="QTYCONCRETE">#REF!</definedName>
    <definedName name="QTYCORNICES" localSheetId="7">#REF!</definedName>
    <definedName name="QTYCORNICES" localSheetId="2">#REF!</definedName>
    <definedName name="QTYCORNICES" localSheetId="1">#REF!</definedName>
    <definedName name="QTYCORNICES">#REF!</definedName>
    <definedName name="QTYCOWC" localSheetId="7">#REF!</definedName>
    <definedName name="QTYCOWC" localSheetId="2">#REF!</definedName>
    <definedName name="QTYCOWC" localSheetId="1">#REF!</definedName>
    <definedName name="QTYCOWC">#REF!</definedName>
    <definedName name="QTYDOMES" localSheetId="7">#REF!</definedName>
    <definedName name="QTYDOMES" localSheetId="2">#REF!</definedName>
    <definedName name="QTYDOMES" localSheetId="1">#REF!</definedName>
    <definedName name="QTYDOMES">#REF!</definedName>
    <definedName name="QTYFC" localSheetId="7">#REF!</definedName>
    <definedName name="QTYFC" localSheetId="2">#REF!</definedName>
    <definedName name="QTYFC" localSheetId="1">#REF!</definedName>
    <definedName name="QTYFC">#REF!</definedName>
    <definedName name="QTYFINS" localSheetId="7">#REF!</definedName>
    <definedName name="QTYFINS" localSheetId="2">#REF!</definedName>
    <definedName name="QTYFINS" localSheetId="1">#REF!</definedName>
    <definedName name="QTYFINS">#REF!</definedName>
    <definedName name="QTYFOOTINGS" localSheetId="7">#REF!</definedName>
    <definedName name="QTYFOOTINGS" localSheetId="2">#REF!</definedName>
    <definedName name="QTYFOOTINGS" localSheetId="1">#REF!</definedName>
    <definedName name="QTYFOOTINGS">#REF!</definedName>
    <definedName name="QTYGRANITE" localSheetId="7">#REF!</definedName>
    <definedName name="QTYGRANITE" localSheetId="2">#REF!</definedName>
    <definedName name="QTYGRANITE" localSheetId="1">#REF!</definedName>
    <definedName name="QTYGRANITE">#REF!</definedName>
    <definedName name="QTYGREYMOSAIC" localSheetId="7">#REF!</definedName>
    <definedName name="QTYGREYMOSAIC" localSheetId="2">#REF!</definedName>
    <definedName name="QTYGREYMOSAIC" localSheetId="1">#REF!</definedName>
    <definedName name="QTYGREYMOSAIC">#REF!</definedName>
    <definedName name="QTYGT" localSheetId="7">#REF!</definedName>
    <definedName name="QTYGT" localSheetId="2">#REF!</definedName>
    <definedName name="QTYGT" localSheetId="1">#REF!</definedName>
    <definedName name="QTYGT">#REF!</definedName>
    <definedName name="QTYITWOODFRAME" localSheetId="7">#REF!</definedName>
    <definedName name="QTYITWOODFRAME" localSheetId="2">#REF!</definedName>
    <definedName name="QTYITWOODFRAME" localSheetId="1">#REF!</definedName>
    <definedName name="QTYITWOODFRAME">#REF!</definedName>
    <definedName name="QTYLINTELS" localSheetId="7">#REF!</definedName>
    <definedName name="QTYLINTELS" localSheetId="2">#REF!</definedName>
    <definedName name="QTYLINTELS" localSheetId="1">#REF!</definedName>
    <definedName name="QTYLINTELS">#REF!</definedName>
    <definedName name="QTYMARBLE" localSheetId="7">#REF!</definedName>
    <definedName name="QTYMARBLE" localSheetId="2">#REF!</definedName>
    <definedName name="QTYMARBLE" localSheetId="1">#REF!</definedName>
    <definedName name="QTYMARBLE">#REF!</definedName>
    <definedName name="QTYNT" localSheetId="7">#REF!</definedName>
    <definedName name="QTYNT" localSheetId="2">#REF!</definedName>
    <definedName name="QTYNT" localSheetId="1">#REF!</definedName>
    <definedName name="QTYNT">#REF!</definedName>
    <definedName name="QTYPBEAMS" localSheetId="7">#REF!</definedName>
    <definedName name="QTYPBEAMS" localSheetId="2">#REF!</definedName>
    <definedName name="QTYPBEAMS" localSheetId="1">#REF!</definedName>
    <definedName name="QTYPBEAMS">#REF!</definedName>
    <definedName name="QTYPCC148" localSheetId="2">[16]SCHB.LDLB!#REF!</definedName>
    <definedName name="QTYPCC148" localSheetId="1">[16]SCHB.LDLB!#REF!</definedName>
    <definedName name="QTYPCC148">[16]SCHB.LDLB!#REF!</definedName>
    <definedName name="QTYPKS" localSheetId="7">#REF!</definedName>
    <definedName name="QTYPKS" localSheetId="2">#REF!</definedName>
    <definedName name="QTYPKS" localSheetId="1">#REF!</definedName>
    <definedName name="QTYPKS" localSheetId="9">#REF!</definedName>
    <definedName name="QTYPKS">#REF!</definedName>
    <definedName name="QTYPVCTANK" localSheetId="7">#REF!</definedName>
    <definedName name="QTYPVCTANK" localSheetId="2">#REF!</definedName>
    <definedName name="QTYPVCTANK" localSheetId="1">#REF!</definedName>
    <definedName name="QTYPVCTANK" localSheetId="9">#REF!</definedName>
    <definedName name="QTYPVCTANK">#REF!</definedName>
    <definedName name="QTYRKS" localSheetId="7">#REF!</definedName>
    <definedName name="QTYRKS" localSheetId="2">#REF!</definedName>
    <definedName name="QTYRKS" localSheetId="1">#REF!</definedName>
    <definedName name="QTYRKS" localSheetId="9">#REF!</definedName>
    <definedName name="QTYRKS">#REF!</definedName>
    <definedName name="QTYSHOWER" localSheetId="7">#REF!</definedName>
    <definedName name="QTYSHOWER" localSheetId="2">#REF!</definedName>
    <definedName name="QTYSHOWER" localSheetId="1">#REF!</definedName>
    <definedName name="QTYSHOWER">#REF!</definedName>
    <definedName name="QTYSLABS" localSheetId="7">#REF!</definedName>
    <definedName name="QTYSLABS" localSheetId="2">#REF!</definedName>
    <definedName name="QTYSLABS" localSheetId="1">#REF!</definedName>
    <definedName name="QTYSLABS">#REF!</definedName>
    <definedName name="QTYSSTEEL" localSheetId="7">#REF!</definedName>
    <definedName name="QTYSSTEEL" localSheetId="2">#REF!</definedName>
    <definedName name="QTYSSTEEL" localSheetId="1">#REF!</definedName>
    <definedName name="QTYSSTEEL">#REF!</definedName>
    <definedName name="QTYSTAIRS" localSheetId="7">#REF!</definedName>
    <definedName name="QTYSTAIRS" localSheetId="2">#REF!</definedName>
    <definedName name="QTYSTAIRS" localSheetId="1">#REF!</definedName>
    <definedName name="QTYSTAIRS">#REF!</definedName>
    <definedName name="qtyTWSHUTTERS" localSheetId="7">#REF!</definedName>
    <definedName name="qtyTWSHUTTERS" localSheetId="2">#REF!</definedName>
    <definedName name="qtyTWSHUTTERS" localSheetId="1">#REF!</definedName>
    <definedName name="qtyTWSHUTTERS">#REF!</definedName>
    <definedName name="QTYWALLCAPS" localSheetId="7">#REF!</definedName>
    <definedName name="QTYWALLCAPS" localSheetId="2">#REF!</definedName>
    <definedName name="QTYWALLCAPS" localSheetId="1">#REF!</definedName>
    <definedName name="QTYWALLCAPS">#REF!</definedName>
    <definedName name="QTYWALLS" localSheetId="7">#REF!</definedName>
    <definedName name="QTYWALLS" localSheetId="2">#REF!</definedName>
    <definedName name="QTYWALLS" localSheetId="1">#REF!</definedName>
    <definedName name="QTYWALLS">#REF!</definedName>
    <definedName name="QTYWGTFD" localSheetId="7">#REF!</definedName>
    <definedName name="QTYWGTFD" localSheetId="2">#REF!</definedName>
    <definedName name="QTYWGTFD" localSheetId="1">#REF!</definedName>
    <definedName name="QTYWGTFD">#REF!</definedName>
    <definedName name="QTYWIWC" localSheetId="7">#REF!</definedName>
    <definedName name="QTYWIWC" localSheetId="2">#REF!</definedName>
    <definedName name="QTYWIWC" localSheetId="1">#REF!</definedName>
    <definedName name="QTYWIWC">#REF!</definedName>
    <definedName name="retention" localSheetId="7">#REF!</definedName>
    <definedName name="retention" localSheetId="2">#REF!</definedName>
    <definedName name="retention" localSheetId="1">#REF!</definedName>
    <definedName name="retention">#REF!</definedName>
    <definedName name="s" localSheetId="7">#REF!</definedName>
    <definedName name="S" localSheetId="2">#REF!</definedName>
    <definedName name="S" localSheetId="1">#REF!</definedName>
    <definedName name="S">#REF!</definedName>
    <definedName name="sdf" localSheetId="7">#REF!</definedName>
    <definedName name="sdf" localSheetId="2">#REF!</definedName>
    <definedName name="sdf" localSheetId="1">#REF!</definedName>
    <definedName name="sdf">#REF!</definedName>
    <definedName name="se" localSheetId="7" hidden="1">{"'Sheet1'!$A$4386:$N$4591"}</definedName>
    <definedName name="se" localSheetId="1" hidden="1">{"'Sheet1'!$A$4386:$N$4591"}</definedName>
    <definedName name="se" localSheetId="9" hidden="1">{"'Sheet1'!$A$4386:$N$4591"}</definedName>
    <definedName name="se" hidden="1">{"'Sheet1'!$A$4386:$N$4591"}</definedName>
    <definedName name="sfd" localSheetId="7">#REF!</definedName>
    <definedName name="sfd" localSheetId="2">#REF!</definedName>
    <definedName name="sfd" localSheetId="1">#REF!</definedName>
    <definedName name="sfd">#REF!</definedName>
    <definedName name="SNAME">#N/A</definedName>
    <definedName name="ss" localSheetId="7" hidden="1">{"'Sheet1'!$A$4386:$N$4591"}</definedName>
    <definedName name="ss" localSheetId="1" hidden="1">{"'Sheet1'!$A$4386:$N$4591"}</definedName>
    <definedName name="ss" localSheetId="9" hidden="1">{"'Sheet1'!$A$4386:$N$4591"}</definedName>
    <definedName name="ss" hidden="1">{"'Sheet1'!$A$4386:$N$4591"}</definedName>
    <definedName name="stdwise" localSheetId="2" hidden="1">[6]A!#REF!</definedName>
    <definedName name="stdwise" localSheetId="1" hidden="1">[6]A!#REF!</definedName>
    <definedName name="stdwise" hidden="1">[6]A!#REF!</definedName>
    <definedName name="Sub" localSheetId="7">#REF!</definedName>
    <definedName name="Sub" localSheetId="2">#REF!</definedName>
    <definedName name="Sub" localSheetId="1">#REF!</definedName>
    <definedName name="Sub" localSheetId="9">#REF!</definedName>
    <definedName name="Sub">#REF!</definedName>
    <definedName name="SUM">#N/A</definedName>
    <definedName name="supose" localSheetId="7">#REF!</definedName>
    <definedName name="supose" localSheetId="2">#REF!</definedName>
    <definedName name="supose" localSheetId="1">#REF!</definedName>
    <definedName name="supose" localSheetId="9">#REF!</definedName>
    <definedName name="supose">#REF!</definedName>
    <definedName name="survival_G5" localSheetId="7">#REF!</definedName>
    <definedName name="survival_G5" localSheetId="2">#REF!</definedName>
    <definedName name="survival_G5" localSheetId="1">#REF!</definedName>
    <definedName name="survival_G5" localSheetId="9">#REF!</definedName>
    <definedName name="survival_G5">#REF!</definedName>
    <definedName name="survivers" localSheetId="7">#REF!</definedName>
    <definedName name="survivers" localSheetId="2">#REF!</definedName>
    <definedName name="survivers" localSheetId="1">#REF!</definedName>
    <definedName name="survivers" localSheetId="9">#REF!</definedName>
    <definedName name="survivers">#REF!</definedName>
    <definedName name="SWA" localSheetId="7">#REF!</definedName>
    <definedName name="SWA" localSheetId="2">#REF!</definedName>
    <definedName name="SWA" localSheetId="1">#REF!</definedName>
    <definedName name="SWA">#REF!</definedName>
    <definedName name="T" localSheetId="7">#REF!</definedName>
    <definedName name="T" localSheetId="2">#REF!</definedName>
    <definedName name="T" localSheetId="1">#REF!</definedName>
    <definedName name="T">#REF!</definedName>
    <definedName name="Table" localSheetId="7">#REF!</definedName>
    <definedName name="Table" localSheetId="2">#REF!</definedName>
    <definedName name="Table" localSheetId="1">#REF!</definedName>
    <definedName name="Table">#REF!</definedName>
    <definedName name="TaxTV">10%</definedName>
    <definedName name="TaxXL">5%</definedName>
    <definedName name="TOTAL">#N/A</definedName>
    <definedName name="tt" localSheetId="2">[16]SCHB.LDLB!#REF!</definedName>
    <definedName name="tt" localSheetId="1">[16]SCHB.LDLB!#REF!</definedName>
    <definedName name="tt">[16]SCHB.LDLB!#REF!</definedName>
    <definedName name="vis" localSheetId="7">#REF!</definedName>
    <definedName name="vis" localSheetId="2">#REF!</definedName>
    <definedName name="vis" localSheetId="1">#REF!</definedName>
    <definedName name="vis">#REF!</definedName>
    <definedName name="w" localSheetId="2">#REF!</definedName>
    <definedName name="w" localSheetId="1">#REF!</definedName>
    <definedName name="w">#REF!</definedName>
    <definedName name="X" localSheetId="7">#REF!</definedName>
    <definedName name="X" localSheetId="2">#REF!</definedName>
    <definedName name="X" localSheetId="1">#REF!</definedName>
    <definedName name="X" localSheetId="9">#REF!</definedName>
    <definedName name="X">#REF!</definedName>
    <definedName name="xyz" localSheetId="7">'[6]10-20'!#REF!</definedName>
    <definedName name="xyz" localSheetId="2">'[6]10-20'!#REF!</definedName>
    <definedName name="xyz" localSheetId="1">'[6]10-20'!#REF!</definedName>
    <definedName name="xyz" localSheetId="9">'[6]10-20'!#REF!</definedName>
    <definedName name="xyz">'[6]10-20'!#REF!</definedName>
    <definedName name="ygg" localSheetId="7" hidden="1">{"'Sheet1'!$A$4386:$N$4591"}</definedName>
    <definedName name="ygg" localSheetId="1" hidden="1">{"'Sheet1'!$A$4386:$N$4591"}</definedName>
    <definedName name="ygg" localSheetId="9" hidden="1">{"'Sheet1'!$A$4386:$N$4591"}</definedName>
    <definedName name="ygg" hidden="1">{"'Sheet1'!$A$4386:$N$4591"}</definedName>
    <definedName name="yyii" localSheetId="7">#REF!</definedName>
    <definedName name="yyii" localSheetId="2">#REF!</definedName>
    <definedName name="yyii" localSheetId="1">#REF!</definedName>
    <definedName name="yyii">#REF!</definedName>
  </definedNames>
  <calcPr calcId="124519"/>
</workbook>
</file>

<file path=xl/calcChain.xml><?xml version="1.0" encoding="utf-8"?>
<calcChain xmlns="http://schemas.openxmlformats.org/spreadsheetml/2006/main">
  <c r="G5" i="5"/>
  <c r="G4"/>
  <c r="L80" i="11"/>
  <c r="J80"/>
  <c r="H80"/>
  <c r="I80"/>
  <c r="V448" i="1"/>
  <c r="AE448"/>
  <c r="AC448"/>
  <c r="T448"/>
  <c r="T510"/>
  <c r="T509"/>
  <c r="T508"/>
  <c r="V471"/>
  <c r="V472" s="1"/>
  <c r="T472"/>
  <c r="T471"/>
  <c r="AE472"/>
  <c r="AE471"/>
  <c r="AC472"/>
  <c r="AC471"/>
  <c r="K80" i="11"/>
  <c r="K61"/>
  <c r="K57"/>
  <c r="F57"/>
  <c r="F61"/>
  <c r="G80"/>
  <c r="F80"/>
  <c r="C80"/>
  <c r="H41"/>
  <c r="C41"/>
  <c r="H55"/>
  <c r="C55"/>
  <c r="H29"/>
  <c r="C29"/>
  <c r="Y392" i="1"/>
  <c r="X392"/>
  <c r="AA392"/>
  <c r="Z392"/>
  <c r="AA389"/>
  <c r="AA390"/>
  <c r="AA388"/>
  <c r="AA252"/>
  <c r="AA251"/>
  <c r="AA250"/>
  <c r="AA243"/>
  <c r="AA242"/>
  <c r="AA193"/>
  <c r="Z193"/>
  <c r="Y193"/>
  <c r="X193"/>
  <c r="AA164"/>
  <c r="G6" i="5" l="1"/>
  <c r="R164" i="1"/>
  <c r="R392"/>
  <c r="R389"/>
  <c r="R390"/>
  <c r="R388"/>
  <c r="R252"/>
  <c r="R251"/>
  <c r="R250"/>
  <c r="R243"/>
  <c r="R242"/>
  <c r="L340"/>
  <c r="L341"/>
  <c r="L342"/>
  <c r="L343"/>
  <c r="P360"/>
  <c r="J18" i="17" l="1"/>
  <c r="J19"/>
  <c r="J20"/>
  <c r="J21"/>
  <c r="J22"/>
  <c r="K8"/>
  <c r="K9"/>
  <c r="K10"/>
  <c r="K11"/>
  <c r="K7"/>
  <c r="J12"/>
  <c r="K12" s="1"/>
  <c r="I12"/>
  <c r="J244" i="1"/>
  <c r="J245"/>
  <c r="J246"/>
  <c r="J247"/>
  <c r="J248"/>
  <c r="J249"/>
  <c r="H17" i="17"/>
  <c r="G8"/>
  <c r="G15"/>
  <c r="G16"/>
  <c r="G17"/>
  <c r="G7"/>
  <c r="B18"/>
  <c r="C18"/>
  <c r="G25"/>
  <c r="G26"/>
  <c r="G27"/>
  <c r="G28"/>
  <c r="G29"/>
  <c r="G30"/>
  <c r="G31"/>
  <c r="G32"/>
  <c r="G33"/>
  <c r="G34"/>
  <c r="G35"/>
  <c r="G36"/>
  <c r="G19"/>
  <c r="G20"/>
  <c r="G21"/>
  <c r="G22"/>
  <c r="G23"/>
  <c r="G24"/>
  <c r="G18"/>
  <c r="D18"/>
  <c r="J14" l="1"/>
  <c r="C8" i="16"/>
  <c r="D8"/>
  <c r="E8"/>
  <c r="F8"/>
  <c r="G8"/>
  <c r="H8"/>
  <c r="I8"/>
  <c r="J8"/>
  <c r="K8"/>
  <c r="L8"/>
  <c r="M8"/>
  <c r="N8"/>
  <c r="O8"/>
  <c r="P8"/>
  <c r="Q8"/>
  <c r="R8"/>
  <c r="S8"/>
  <c r="T8"/>
  <c r="U8"/>
  <c r="V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C145"/>
  <c r="D145"/>
  <c r="E145"/>
  <c r="F145"/>
  <c r="I145"/>
  <c r="J145"/>
  <c r="K145"/>
  <c r="L145"/>
  <c r="M145"/>
  <c r="N145"/>
  <c r="O145"/>
  <c r="P145"/>
  <c r="Q145"/>
  <c r="R145"/>
  <c r="S145"/>
  <c r="T145"/>
  <c r="U145"/>
  <c r="V145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C147"/>
  <c r="D147"/>
  <c r="I147"/>
  <c r="J147"/>
  <c r="K147"/>
  <c r="L147"/>
  <c r="M147"/>
  <c r="N147"/>
  <c r="O147"/>
  <c r="P147"/>
  <c r="Q147"/>
  <c r="R147"/>
  <c r="S147"/>
  <c r="T147"/>
  <c r="U147"/>
  <c r="V147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C164"/>
  <c r="D164"/>
  <c r="E164"/>
  <c r="F164"/>
  <c r="I164"/>
  <c r="J164"/>
  <c r="K164"/>
  <c r="L164"/>
  <c r="M164"/>
  <c r="N164"/>
  <c r="P164"/>
  <c r="Q164"/>
  <c r="R164"/>
  <c r="S164"/>
  <c r="T164"/>
  <c r="U164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C168"/>
  <c r="D168"/>
  <c r="E168"/>
  <c r="I168"/>
  <c r="J168"/>
  <c r="K168"/>
  <c r="L168"/>
  <c r="M168"/>
  <c r="N168"/>
  <c r="P168"/>
  <c r="Q168"/>
  <c r="R168"/>
  <c r="S168"/>
  <c r="T168"/>
  <c r="U168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C193"/>
  <c r="D193"/>
  <c r="E193"/>
  <c r="I193"/>
  <c r="J193"/>
  <c r="K193"/>
  <c r="L193"/>
  <c r="M193"/>
  <c r="N193"/>
  <c r="P193"/>
  <c r="Q193"/>
  <c r="R193"/>
  <c r="S193"/>
  <c r="T193"/>
  <c r="U193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C197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C198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C203"/>
  <c r="D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C204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V205"/>
  <c r="C206"/>
  <c r="D206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V206"/>
  <c r="C207"/>
  <c r="D207"/>
  <c r="E207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C208"/>
  <c r="D208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C210"/>
  <c r="D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C212"/>
  <c r="D212"/>
  <c r="E212"/>
  <c r="F212"/>
  <c r="G212"/>
  <c r="H212"/>
  <c r="I212"/>
  <c r="J212"/>
  <c r="K212"/>
  <c r="L212"/>
  <c r="M212"/>
  <c r="N212"/>
  <c r="O212"/>
  <c r="P212"/>
  <c r="Q212"/>
  <c r="R212"/>
  <c r="S212"/>
  <c r="T212"/>
  <c r="U212"/>
  <c r="V212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C214"/>
  <c r="D214"/>
  <c r="E214"/>
  <c r="F214"/>
  <c r="G214"/>
  <c r="H214"/>
  <c r="I214"/>
  <c r="J214"/>
  <c r="K214"/>
  <c r="L214"/>
  <c r="M214"/>
  <c r="N214"/>
  <c r="O214"/>
  <c r="P214"/>
  <c r="Q214"/>
  <c r="R214"/>
  <c r="S214"/>
  <c r="T214"/>
  <c r="U214"/>
  <c r="V214"/>
  <c r="C215"/>
  <c r="D215"/>
  <c r="E215"/>
  <c r="F215"/>
  <c r="G215"/>
  <c r="H215"/>
  <c r="I215"/>
  <c r="J215"/>
  <c r="K215"/>
  <c r="L215"/>
  <c r="M215"/>
  <c r="N215"/>
  <c r="O215"/>
  <c r="P215"/>
  <c r="Q215"/>
  <c r="R215"/>
  <c r="S215"/>
  <c r="T215"/>
  <c r="U215"/>
  <c r="V215"/>
  <c r="C216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C217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U217"/>
  <c r="V217"/>
  <c r="C218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C219"/>
  <c r="D219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C220"/>
  <c r="D220"/>
  <c r="E220"/>
  <c r="F220"/>
  <c r="G220"/>
  <c r="H220"/>
  <c r="I220"/>
  <c r="J220"/>
  <c r="K220"/>
  <c r="L220"/>
  <c r="M220"/>
  <c r="N220"/>
  <c r="O220"/>
  <c r="P220"/>
  <c r="Q220"/>
  <c r="R220"/>
  <c r="S220"/>
  <c r="T220"/>
  <c r="U220"/>
  <c r="V220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C222"/>
  <c r="D222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C223"/>
  <c r="D223"/>
  <c r="E223"/>
  <c r="F223"/>
  <c r="G223"/>
  <c r="H223"/>
  <c r="I223"/>
  <c r="J223"/>
  <c r="K223"/>
  <c r="L223"/>
  <c r="M223"/>
  <c r="N223"/>
  <c r="O223"/>
  <c r="P223"/>
  <c r="Q223"/>
  <c r="R223"/>
  <c r="S223"/>
  <c r="T223"/>
  <c r="U223"/>
  <c r="V223"/>
  <c r="C224"/>
  <c r="D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C225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C226"/>
  <c r="D226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C227"/>
  <c r="D227"/>
  <c r="E227"/>
  <c r="F227"/>
  <c r="G227"/>
  <c r="H227"/>
  <c r="I227"/>
  <c r="J227"/>
  <c r="K227"/>
  <c r="L227"/>
  <c r="M227"/>
  <c r="N227"/>
  <c r="O227"/>
  <c r="P227"/>
  <c r="Q227"/>
  <c r="R227"/>
  <c r="S227"/>
  <c r="T227"/>
  <c r="U227"/>
  <c r="V227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C229"/>
  <c r="D229"/>
  <c r="E229"/>
  <c r="F229"/>
  <c r="G229"/>
  <c r="H229"/>
  <c r="I229"/>
  <c r="J229"/>
  <c r="K229"/>
  <c r="L229"/>
  <c r="M229"/>
  <c r="N229"/>
  <c r="O229"/>
  <c r="P229"/>
  <c r="Q229"/>
  <c r="R229"/>
  <c r="S229"/>
  <c r="T229"/>
  <c r="U229"/>
  <c r="V229"/>
  <c r="C230"/>
  <c r="D230"/>
  <c r="E230"/>
  <c r="F230"/>
  <c r="G230"/>
  <c r="H230"/>
  <c r="I230"/>
  <c r="J230"/>
  <c r="K230"/>
  <c r="L230"/>
  <c r="M230"/>
  <c r="N230"/>
  <c r="O230"/>
  <c r="P230"/>
  <c r="Q230"/>
  <c r="R230"/>
  <c r="S230"/>
  <c r="T230"/>
  <c r="U230"/>
  <c r="V230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C232"/>
  <c r="D232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V232"/>
  <c r="C233"/>
  <c r="D233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V233"/>
  <c r="C234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V234"/>
  <c r="C235"/>
  <c r="D235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C236"/>
  <c r="D236"/>
  <c r="E236"/>
  <c r="F236"/>
  <c r="G236"/>
  <c r="H236"/>
  <c r="I236"/>
  <c r="J236"/>
  <c r="K236"/>
  <c r="L236"/>
  <c r="M236"/>
  <c r="N236"/>
  <c r="O236"/>
  <c r="P236"/>
  <c r="Q236"/>
  <c r="R236"/>
  <c r="S236"/>
  <c r="T236"/>
  <c r="U236"/>
  <c r="V236"/>
  <c r="C237"/>
  <c r="D237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V237"/>
  <c r="C238"/>
  <c r="D238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C239"/>
  <c r="D239"/>
  <c r="E239"/>
  <c r="F239"/>
  <c r="G239"/>
  <c r="H239"/>
  <c r="I239"/>
  <c r="J239"/>
  <c r="K239"/>
  <c r="L239"/>
  <c r="M239"/>
  <c r="N239"/>
  <c r="O239"/>
  <c r="P239"/>
  <c r="Q239"/>
  <c r="R239"/>
  <c r="S239"/>
  <c r="T239"/>
  <c r="U239"/>
  <c r="V239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C241"/>
  <c r="D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C242"/>
  <c r="D242"/>
  <c r="E242"/>
  <c r="F242"/>
  <c r="I242"/>
  <c r="J242"/>
  <c r="K242"/>
  <c r="L242"/>
  <c r="M242"/>
  <c r="N242"/>
  <c r="P242"/>
  <c r="Q242"/>
  <c r="R242"/>
  <c r="S242"/>
  <c r="T242"/>
  <c r="U242"/>
  <c r="C243"/>
  <c r="D243"/>
  <c r="E243"/>
  <c r="F243"/>
  <c r="I243"/>
  <c r="J243"/>
  <c r="K243"/>
  <c r="L243"/>
  <c r="M243"/>
  <c r="N243"/>
  <c r="P243"/>
  <c r="Q243"/>
  <c r="R243"/>
  <c r="S243"/>
  <c r="T243"/>
  <c r="U243"/>
  <c r="C244"/>
  <c r="D244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V244"/>
  <c r="C245"/>
  <c r="D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C246"/>
  <c r="D246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V246"/>
  <c r="C247"/>
  <c r="D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C248"/>
  <c r="D248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C249"/>
  <c r="D249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C250"/>
  <c r="D250"/>
  <c r="E250"/>
  <c r="F250"/>
  <c r="I250"/>
  <c r="J250"/>
  <c r="K250"/>
  <c r="L250"/>
  <c r="M250"/>
  <c r="N250"/>
  <c r="P250"/>
  <c r="Q250"/>
  <c r="R250"/>
  <c r="S250"/>
  <c r="T250"/>
  <c r="U250"/>
  <c r="C251"/>
  <c r="D251"/>
  <c r="E251"/>
  <c r="F251"/>
  <c r="I251"/>
  <c r="J251"/>
  <c r="K251"/>
  <c r="L251"/>
  <c r="M251"/>
  <c r="N251"/>
  <c r="P251"/>
  <c r="Q251"/>
  <c r="R251"/>
  <c r="S251"/>
  <c r="T251"/>
  <c r="U251"/>
  <c r="C252"/>
  <c r="D252"/>
  <c r="E252"/>
  <c r="F252"/>
  <c r="I252"/>
  <c r="J252"/>
  <c r="K252"/>
  <c r="L252"/>
  <c r="M252"/>
  <c r="N252"/>
  <c r="P252"/>
  <c r="Q252"/>
  <c r="R252"/>
  <c r="S252"/>
  <c r="T252"/>
  <c r="U252"/>
  <c r="C253"/>
  <c r="D253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V253"/>
  <c r="C254"/>
  <c r="D254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V254"/>
  <c r="C255"/>
  <c r="D255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C256"/>
  <c r="D256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V256"/>
  <c r="C257"/>
  <c r="D257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C258"/>
  <c r="D258"/>
  <c r="E258"/>
  <c r="I258"/>
  <c r="J258"/>
  <c r="K258"/>
  <c r="L258"/>
  <c r="M258"/>
  <c r="N258"/>
  <c r="P258"/>
  <c r="Q258"/>
  <c r="R258"/>
  <c r="S258"/>
  <c r="T258"/>
  <c r="U258"/>
  <c r="C259"/>
  <c r="D259"/>
  <c r="E259"/>
  <c r="G259" s="1"/>
  <c r="I259"/>
  <c r="J259"/>
  <c r="K259"/>
  <c r="L259"/>
  <c r="M259"/>
  <c r="N259"/>
  <c r="P259"/>
  <c r="Q259"/>
  <c r="R259"/>
  <c r="S259"/>
  <c r="T259"/>
  <c r="U259"/>
  <c r="C260"/>
  <c r="D260"/>
  <c r="E260"/>
  <c r="I260"/>
  <c r="J260"/>
  <c r="K260"/>
  <c r="L260"/>
  <c r="M260"/>
  <c r="N260"/>
  <c r="P260"/>
  <c r="Q260"/>
  <c r="R260"/>
  <c r="S260"/>
  <c r="T260"/>
  <c r="U260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V261"/>
  <c r="C262"/>
  <c r="D262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V262"/>
  <c r="C263"/>
  <c r="D263"/>
  <c r="E263"/>
  <c r="F263"/>
  <c r="G263"/>
  <c r="H263"/>
  <c r="I263"/>
  <c r="J263"/>
  <c r="K263"/>
  <c r="L263"/>
  <c r="M263"/>
  <c r="N263"/>
  <c r="O263"/>
  <c r="P263"/>
  <c r="Q263"/>
  <c r="R263"/>
  <c r="S263"/>
  <c r="T263"/>
  <c r="U263"/>
  <c r="V263"/>
  <c r="C264"/>
  <c r="D264"/>
  <c r="E264"/>
  <c r="F264"/>
  <c r="I264"/>
  <c r="J264"/>
  <c r="K264"/>
  <c r="L264"/>
  <c r="M264"/>
  <c r="N264"/>
  <c r="O264"/>
  <c r="P264"/>
  <c r="Q264"/>
  <c r="R264"/>
  <c r="S264"/>
  <c r="T264"/>
  <c r="U264"/>
  <c r="V264"/>
  <c r="C265"/>
  <c r="D265"/>
  <c r="E265"/>
  <c r="F265"/>
  <c r="I265"/>
  <c r="J265"/>
  <c r="K265"/>
  <c r="L265"/>
  <c r="M265"/>
  <c r="N265"/>
  <c r="O265"/>
  <c r="P265"/>
  <c r="Q265"/>
  <c r="R265"/>
  <c r="S265"/>
  <c r="T265"/>
  <c r="U265"/>
  <c r="V265"/>
  <c r="C266"/>
  <c r="D266"/>
  <c r="E266"/>
  <c r="F266"/>
  <c r="I266"/>
  <c r="J266"/>
  <c r="K266"/>
  <c r="L266"/>
  <c r="M266"/>
  <c r="N266"/>
  <c r="O266"/>
  <c r="P266"/>
  <c r="Q266"/>
  <c r="R266"/>
  <c r="S266"/>
  <c r="T266"/>
  <c r="U266"/>
  <c r="V266"/>
  <c r="C267"/>
  <c r="D267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C268"/>
  <c r="D268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C269"/>
  <c r="D269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C270"/>
  <c r="D270"/>
  <c r="E270"/>
  <c r="F270"/>
  <c r="G270"/>
  <c r="H270"/>
  <c r="I270"/>
  <c r="J270"/>
  <c r="K270"/>
  <c r="L270"/>
  <c r="M270"/>
  <c r="N270"/>
  <c r="O270"/>
  <c r="P270"/>
  <c r="Q270"/>
  <c r="R270"/>
  <c r="S270"/>
  <c r="T270"/>
  <c r="U270"/>
  <c r="V270"/>
  <c r="C271"/>
  <c r="D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C272"/>
  <c r="D272"/>
  <c r="E272"/>
  <c r="F272"/>
  <c r="G272"/>
  <c r="H272"/>
  <c r="I272"/>
  <c r="J272"/>
  <c r="K272"/>
  <c r="L272"/>
  <c r="M272"/>
  <c r="N272"/>
  <c r="O272"/>
  <c r="P272"/>
  <c r="Q272"/>
  <c r="R272"/>
  <c r="S272"/>
  <c r="T272"/>
  <c r="U272"/>
  <c r="V272"/>
  <c r="C273"/>
  <c r="D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C274"/>
  <c r="D274"/>
  <c r="E274"/>
  <c r="F274"/>
  <c r="G274"/>
  <c r="H274"/>
  <c r="I274"/>
  <c r="J274"/>
  <c r="K274"/>
  <c r="L274"/>
  <c r="M274"/>
  <c r="N274"/>
  <c r="O274"/>
  <c r="P274"/>
  <c r="Q274"/>
  <c r="R274"/>
  <c r="S274"/>
  <c r="T274"/>
  <c r="U274"/>
  <c r="V274"/>
  <c r="C275"/>
  <c r="D275"/>
  <c r="E275"/>
  <c r="F275"/>
  <c r="G275"/>
  <c r="H275"/>
  <c r="I275"/>
  <c r="J275"/>
  <c r="K275"/>
  <c r="L275"/>
  <c r="M275"/>
  <c r="N275"/>
  <c r="O275"/>
  <c r="P275"/>
  <c r="Q275"/>
  <c r="R275"/>
  <c r="S275"/>
  <c r="T275"/>
  <c r="U275"/>
  <c r="V275"/>
  <c r="C276"/>
  <c r="D276"/>
  <c r="E276"/>
  <c r="F276"/>
  <c r="G276"/>
  <c r="H276"/>
  <c r="I276"/>
  <c r="J276"/>
  <c r="K276"/>
  <c r="L276"/>
  <c r="M276"/>
  <c r="N276"/>
  <c r="O276"/>
  <c r="P276"/>
  <c r="Q276"/>
  <c r="R276"/>
  <c r="S276"/>
  <c r="T276"/>
  <c r="U276"/>
  <c r="V276"/>
  <c r="C277"/>
  <c r="D277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V277"/>
  <c r="C278"/>
  <c r="D278"/>
  <c r="E278"/>
  <c r="F278"/>
  <c r="G278"/>
  <c r="H278"/>
  <c r="I278"/>
  <c r="J278"/>
  <c r="K278"/>
  <c r="L278"/>
  <c r="M278"/>
  <c r="N278"/>
  <c r="O278"/>
  <c r="P278"/>
  <c r="Q278"/>
  <c r="R278"/>
  <c r="S278"/>
  <c r="T278"/>
  <c r="U278"/>
  <c r="V278"/>
  <c r="C279"/>
  <c r="D279"/>
  <c r="E279"/>
  <c r="F279"/>
  <c r="G279"/>
  <c r="H279"/>
  <c r="I279"/>
  <c r="J279"/>
  <c r="K279"/>
  <c r="L279"/>
  <c r="M279"/>
  <c r="N279"/>
  <c r="O279"/>
  <c r="P279"/>
  <c r="Q279"/>
  <c r="R279"/>
  <c r="S279"/>
  <c r="T279"/>
  <c r="U279"/>
  <c r="V279"/>
  <c r="C280"/>
  <c r="D280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V280"/>
  <c r="C281"/>
  <c r="D281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C282"/>
  <c r="D282"/>
  <c r="E282"/>
  <c r="F282"/>
  <c r="G282"/>
  <c r="H282"/>
  <c r="I282"/>
  <c r="J282"/>
  <c r="K282"/>
  <c r="L282"/>
  <c r="M282"/>
  <c r="N282"/>
  <c r="O282"/>
  <c r="P282"/>
  <c r="Q282"/>
  <c r="R282"/>
  <c r="S282"/>
  <c r="T282"/>
  <c r="U282"/>
  <c r="V282"/>
  <c r="C283"/>
  <c r="D283"/>
  <c r="I283"/>
  <c r="J283"/>
  <c r="K283"/>
  <c r="L283"/>
  <c r="M283"/>
  <c r="N283"/>
  <c r="O283"/>
  <c r="P283"/>
  <c r="Q283"/>
  <c r="R283"/>
  <c r="S283"/>
  <c r="T283"/>
  <c r="U283"/>
  <c r="V283"/>
  <c r="C284"/>
  <c r="D284"/>
  <c r="E284"/>
  <c r="F284"/>
  <c r="G284"/>
  <c r="H284"/>
  <c r="I284"/>
  <c r="J284"/>
  <c r="K284"/>
  <c r="L284"/>
  <c r="M284"/>
  <c r="N284"/>
  <c r="O284"/>
  <c r="P284"/>
  <c r="Q284"/>
  <c r="R284"/>
  <c r="S284"/>
  <c r="T284"/>
  <c r="U284"/>
  <c r="V284"/>
  <c r="C285"/>
  <c r="D285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V285"/>
  <c r="C286"/>
  <c r="D286"/>
  <c r="E286"/>
  <c r="G286" s="1"/>
  <c r="F286"/>
  <c r="I286"/>
  <c r="J286"/>
  <c r="K286"/>
  <c r="L286"/>
  <c r="M286"/>
  <c r="N286"/>
  <c r="O286"/>
  <c r="P286"/>
  <c r="Q286"/>
  <c r="R286"/>
  <c r="S286"/>
  <c r="T286"/>
  <c r="U286"/>
  <c r="V286"/>
  <c r="C287"/>
  <c r="D287"/>
  <c r="E287"/>
  <c r="F287"/>
  <c r="I287"/>
  <c r="J287"/>
  <c r="K287"/>
  <c r="L287"/>
  <c r="M287"/>
  <c r="N287"/>
  <c r="O287"/>
  <c r="P287"/>
  <c r="Q287"/>
  <c r="R287"/>
  <c r="S287"/>
  <c r="T287"/>
  <c r="U287"/>
  <c r="V287"/>
  <c r="C288"/>
  <c r="D288"/>
  <c r="E288"/>
  <c r="G288" s="1"/>
  <c r="F288"/>
  <c r="I288"/>
  <c r="J288"/>
  <c r="K288"/>
  <c r="L288"/>
  <c r="M288"/>
  <c r="N288"/>
  <c r="O288"/>
  <c r="P288"/>
  <c r="Q288"/>
  <c r="R288"/>
  <c r="S288"/>
  <c r="T288"/>
  <c r="U288"/>
  <c r="V288"/>
  <c r="C289"/>
  <c r="D289"/>
  <c r="E289"/>
  <c r="F289"/>
  <c r="I289"/>
  <c r="J289"/>
  <c r="K289"/>
  <c r="L289"/>
  <c r="M289"/>
  <c r="N289"/>
  <c r="O289"/>
  <c r="P289"/>
  <c r="Q289"/>
  <c r="R289"/>
  <c r="S289"/>
  <c r="T289"/>
  <c r="U289"/>
  <c r="V289"/>
  <c r="C290"/>
  <c r="D290"/>
  <c r="E290"/>
  <c r="G290" s="1"/>
  <c r="F290"/>
  <c r="I290"/>
  <c r="J290"/>
  <c r="K290"/>
  <c r="L290"/>
  <c r="M290"/>
  <c r="N290"/>
  <c r="O290"/>
  <c r="P290"/>
  <c r="Q290"/>
  <c r="R290"/>
  <c r="S290"/>
  <c r="T290"/>
  <c r="U290"/>
  <c r="V290"/>
  <c r="C291"/>
  <c r="D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C292"/>
  <c r="D292"/>
  <c r="E292"/>
  <c r="F292"/>
  <c r="G292"/>
  <c r="H292"/>
  <c r="I292"/>
  <c r="J292"/>
  <c r="K292"/>
  <c r="L292"/>
  <c r="M292"/>
  <c r="N292"/>
  <c r="O292"/>
  <c r="P292"/>
  <c r="Q292"/>
  <c r="R292"/>
  <c r="S292"/>
  <c r="T292"/>
  <c r="U292"/>
  <c r="V292"/>
  <c r="C293"/>
  <c r="D293"/>
  <c r="E293"/>
  <c r="F293"/>
  <c r="I293"/>
  <c r="J293"/>
  <c r="K293"/>
  <c r="L293"/>
  <c r="M293"/>
  <c r="N293"/>
  <c r="O293"/>
  <c r="P293"/>
  <c r="Q293"/>
  <c r="R293"/>
  <c r="S293"/>
  <c r="T293"/>
  <c r="U293"/>
  <c r="V293"/>
  <c r="C294"/>
  <c r="D294"/>
  <c r="E294"/>
  <c r="G294" s="1"/>
  <c r="F294"/>
  <c r="I294"/>
  <c r="J294"/>
  <c r="K294"/>
  <c r="L294"/>
  <c r="M294"/>
  <c r="N294"/>
  <c r="O294"/>
  <c r="P294"/>
  <c r="Q294"/>
  <c r="R294"/>
  <c r="S294"/>
  <c r="T294"/>
  <c r="U294"/>
  <c r="V294"/>
  <c r="C295"/>
  <c r="D295"/>
  <c r="E295"/>
  <c r="F295"/>
  <c r="G295"/>
  <c r="H295"/>
  <c r="I295"/>
  <c r="J295"/>
  <c r="K295"/>
  <c r="L295"/>
  <c r="M295"/>
  <c r="N295"/>
  <c r="O295"/>
  <c r="P295"/>
  <c r="Q295"/>
  <c r="R295"/>
  <c r="S295"/>
  <c r="T295"/>
  <c r="U295"/>
  <c r="V295"/>
  <c r="C296"/>
  <c r="D296"/>
  <c r="E296"/>
  <c r="F296"/>
  <c r="G296"/>
  <c r="H296"/>
  <c r="I296"/>
  <c r="J296"/>
  <c r="K296"/>
  <c r="L296"/>
  <c r="M296"/>
  <c r="N296"/>
  <c r="O296"/>
  <c r="P296"/>
  <c r="Q296"/>
  <c r="R296"/>
  <c r="S296"/>
  <c r="T296"/>
  <c r="U296"/>
  <c r="V296"/>
  <c r="C297"/>
  <c r="D297"/>
  <c r="E297"/>
  <c r="I297"/>
  <c r="J297"/>
  <c r="K297"/>
  <c r="L297"/>
  <c r="M297"/>
  <c r="N297"/>
  <c r="O297"/>
  <c r="P297"/>
  <c r="Q297"/>
  <c r="R297"/>
  <c r="S297"/>
  <c r="T297"/>
  <c r="U297"/>
  <c r="V297"/>
  <c r="C298"/>
  <c r="D298"/>
  <c r="E298"/>
  <c r="F298"/>
  <c r="G298"/>
  <c r="H298"/>
  <c r="I298"/>
  <c r="J298"/>
  <c r="K298"/>
  <c r="L298"/>
  <c r="M298"/>
  <c r="N298"/>
  <c r="O298"/>
  <c r="P298"/>
  <c r="Q298"/>
  <c r="R298"/>
  <c r="S298"/>
  <c r="T298"/>
  <c r="U298"/>
  <c r="V298"/>
  <c r="C299"/>
  <c r="D299"/>
  <c r="E299"/>
  <c r="F299"/>
  <c r="G299"/>
  <c r="H299"/>
  <c r="I299"/>
  <c r="J299"/>
  <c r="K299"/>
  <c r="L299"/>
  <c r="M299"/>
  <c r="N299"/>
  <c r="O299"/>
  <c r="P299"/>
  <c r="Q299"/>
  <c r="R299"/>
  <c r="S299"/>
  <c r="T299"/>
  <c r="U299"/>
  <c r="V299"/>
  <c r="C300"/>
  <c r="D300"/>
  <c r="E300"/>
  <c r="F300"/>
  <c r="G300"/>
  <c r="H300"/>
  <c r="I300"/>
  <c r="J300"/>
  <c r="K300"/>
  <c r="L300"/>
  <c r="M300"/>
  <c r="N300"/>
  <c r="O300"/>
  <c r="P300"/>
  <c r="Q300"/>
  <c r="R300"/>
  <c r="S300"/>
  <c r="T300"/>
  <c r="U300"/>
  <c r="V300"/>
  <c r="C301"/>
  <c r="D301"/>
  <c r="E301"/>
  <c r="F301"/>
  <c r="G301"/>
  <c r="H301"/>
  <c r="I301"/>
  <c r="J301"/>
  <c r="K301"/>
  <c r="L301"/>
  <c r="M301"/>
  <c r="N301"/>
  <c r="O301"/>
  <c r="P301"/>
  <c r="Q301"/>
  <c r="R301"/>
  <c r="S301"/>
  <c r="T301"/>
  <c r="U301"/>
  <c r="V301"/>
  <c r="C302"/>
  <c r="D302"/>
  <c r="E302"/>
  <c r="F302"/>
  <c r="H302" s="1"/>
  <c r="I302"/>
  <c r="J302"/>
  <c r="K302"/>
  <c r="L302"/>
  <c r="M302"/>
  <c r="N302"/>
  <c r="O302"/>
  <c r="P302"/>
  <c r="Q302"/>
  <c r="R302"/>
  <c r="S302"/>
  <c r="T302"/>
  <c r="U302"/>
  <c r="V302"/>
  <c r="C303"/>
  <c r="D303"/>
  <c r="E303"/>
  <c r="F303"/>
  <c r="I303"/>
  <c r="J303"/>
  <c r="K303"/>
  <c r="L303"/>
  <c r="M303"/>
  <c r="N303"/>
  <c r="O303"/>
  <c r="P303"/>
  <c r="Q303"/>
  <c r="R303"/>
  <c r="S303"/>
  <c r="T303"/>
  <c r="U303"/>
  <c r="V303"/>
  <c r="C304"/>
  <c r="D304"/>
  <c r="E304"/>
  <c r="F304"/>
  <c r="G304"/>
  <c r="H304"/>
  <c r="I304"/>
  <c r="J304"/>
  <c r="K304"/>
  <c r="L304"/>
  <c r="M304"/>
  <c r="N304"/>
  <c r="O304"/>
  <c r="P304"/>
  <c r="Q304"/>
  <c r="R304"/>
  <c r="S304"/>
  <c r="T304"/>
  <c r="U304"/>
  <c r="V304"/>
  <c r="C305"/>
  <c r="D305"/>
  <c r="E305"/>
  <c r="F305"/>
  <c r="G305"/>
  <c r="H305"/>
  <c r="I305"/>
  <c r="J305"/>
  <c r="K305"/>
  <c r="L305"/>
  <c r="M305"/>
  <c r="N305"/>
  <c r="O305"/>
  <c r="P305"/>
  <c r="Q305"/>
  <c r="R305"/>
  <c r="S305"/>
  <c r="T305"/>
  <c r="U305"/>
  <c r="V305"/>
  <c r="C306"/>
  <c r="D306"/>
  <c r="E306"/>
  <c r="I306"/>
  <c r="J306"/>
  <c r="K306"/>
  <c r="L306"/>
  <c r="M306"/>
  <c r="N306"/>
  <c r="O306"/>
  <c r="P306"/>
  <c r="Q306"/>
  <c r="R306"/>
  <c r="S306"/>
  <c r="T306"/>
  <c r="U306"/>
  <c r="V306"/>
  <c r="C307"/>
  <c r="D307"/>
  <c r="E307"/>
  <c r="F307"/>
  <c r="G307"/>
  <c r="H307"/>
  <c r="I307"/>
  <c r="J307"/>
  <c r="K307"/>
  <c r="L307"/>
  <c r="M307"/>
  <c r="N307"/>
  <c r="O307"/>
  <c r="P307"/>
  <c r="Q307"/>
  <c r="R307"/>
  <c r="S307"/>
  <c r="T307"/>
  <c r="U307"/>
  <c r="V307"/>
  <c r="C308"/>
  <c r="D308"/>
  <c r="E308"/>
  <c r="F308"/>
  <c r="I308"/>
  <c r="J308"/>
  <c r="K308"/>
  <c r="L308"/>
  <c r="M308"/>
  <c r="N308"/>
  <c r="O308"/>
  <c r="P308"/>
  <c r="Q308"/>
  <c r="R308"/>
  <c r="S308"/>
  <c r="T308"/>
  <c r="U308"/>
  <c r="V308"/>
  <c r="C309"/>
  <c r="D309"/>
  <c r="E309"/>
  <c r="F309"/>
  <c r="G309"/>
  <c r="H309"/>
  <c r="I309"/>
  <c r="J309"/>
  <c r="K309"/>
  <c r="L309"/>
  <c r="M309"/>
  <c r="N309"/>
  <c r="O309"/>
  <c r="P309"/>
  <c r="Q309"/>
  <c r="R309"/>
  <c r="S309"/>
  <c r="T309"/>
  <c r="U309"/>
  <c r="V309"/>
  <c r="C310"/>
  <c r="D310"/>
  <c r="E310"/>
  <c r="F310"/>
  <c r="G310"/>
  <c r="H310"/>
  <c r="I310"/>
  <c r="J310"/>
  <c r="K310"/>
  <c r="L310"/>
  <c r="M310"/>
  <c r="N310"/>
  <c r="O310"/>
  <c r="P310"/>
  <c r="Q310"/>
  <c r="R310"/>
  <c r="S310"/>
  <c r="T310"/>
  <c r="U310"/>
  <c r="V310"/>
  <c r="C311"/>
  <c r="D311"/>
  <c r="I311"/>
  <c r="J311"/>
  <c r="K311"/>
  <c r="L311"/>
  <c r="M311"/>
  <c r="N311"/>
  <c r="O311"/>
  <c r="P311"/>
  <c r="Q311"/>
  <c r="R311"/>
  <c r="S311"/>
  <c r="T311"/>
  <c r="U311"/>
  <c r="V311"/>
  <c r="C312"/>
  <c r="D312"/>
  <c r="E312"/>
  <c r="F312"/>
  <c r="G312"/>
  <c r="H312"/>
  <c r="I312"/>
  <c r="J312"/>
  <c r="K312"/>
  <c r="L312"/>
  <c r="M312"/>
  <c r="N312"/>
  <c r="O312"/>
  <c r="P312"/>
  <c r="Q312"/>
  <c r="R312"/>
  <c r="S312"/>
  <c r="T312"/>
  <c r="U312"/>
  <c r="V312"/>
  <c r="C313"/>
  <c r="D313"/>
  <c r="E313"/>
  <c r="F313"/>
  <c r="G313"/>
  <c r="H313"/>
  <c r="I313"/>
  <c r="J313"/>
  <c r="K313"/>
  <c r="L313"/>
  <c r="M313"/>
  <c r="N313"/>
  <c r="O313"/>
  <c r="P313"/>
  <c r="Q313"/>
  <c r="R313"/>
  <c r="S313"/>
  <c r="T313"/>
  <c r="U313"/>
  <c r="V313"/>
  <c r="C314"/>
  <c r="D314"/>
  <c r="E314"/>
  <c r="F314"/>
  <c r="G314"/>
  <c r="H314"/>
  <c r="I314"/>
  <c r="J314"/>
  <c r="K314"/>
  <c r="L314"/>
  <c r="M314"/>
  <c r="N314"/>
  <c r="O314"/>
  <c r="P314"/>
  <c r="Q314"/>
  <c r="R314"/>
  <c r="S314"/>
  <c r="T314"/>
  <c r="U314"/>
  <c r="V314"/>
  <c r="C315"/>
  <c r="D315"/>
  <c r="E315"/>
  <c r="F315"/>
  <c r="G315"/>
  <c r="H315"/>
  <c r="I315"/>
  <c r="J315"/>
  <c r="K315"/>
  <c r="L315"/>
  <c r="M315"/>
  <c r="N315"/>
  <c r="O315"/>
  <c r="P315"/>
  <c r="Q315"/>
  <c r="R315"/>
  <c r="S315"/>
  <c r="T315"/>
  <c r="U315"/>
  <c r="V315"/>
  <c r="C316"/>
  <c r="D316"/>
  <c r="E316"/>
  <c r="F316"/>
  <c r="G316"/>
  <c r="H316"/>
  <c r="I316"/>
  <c r="J316"/>
  <c r="K316"/>
  <c r="L316"/>
  <c r="M316"/>
  <c r="N316"/>
  <c r="O316"/>
  <c r="P316"/>
  <c r="Q316"/>
  <c r="R316"/>
  <c r="S316"/>
  <c r="T316"/>
  <c r="U316"/>
  <c r="V316"/>
  <c r="C317"/>
  <c r="D317"/>
  <c r="E317"/>
  <c r="F317"/>
  <c r="G317"/>
  <c r="H317"/>
  <c r="I317"/>
  <c r="J317"/>
  <c r="K317"/>
  <c r="L317"/>
  <c r="M317"/>
  <c r="N317"/>
  <c r="O317"/>
  <c r="P317"/>
  <c r="Q317"/>
  <c r="R317"/>
  <c r="S317"/>
  <c r="T317"/>
  <c r="U317"/>
  <c r="V317"/>
  <c r="C318"/>
  <c r="D318"/>
  <c r="E318"/>
  <c r="F318"/>
  <c r="G318"/>
  <c r="H318"/>
  <c r="I318"/>
  <c r="J318"/>
  <c r="K318"/>
  <c r="L318"/>
  <c r="M318"/>
  <c r="N318"/>
  <c r="O318"/>
  <c r="P318"/>
  <c r="Q318"/>
  <c r="R318"/>
  <c r="S318"/>
  <c r="T318"/>
  <c r="U318"/>
  <c r="V318"/>
  <c r="C319"/>
  <c r="D319"/>
  <c r="E319"/>
  <c r="F319"/>
  <c r="I319"/>
  <c r="J319"/>
  <c r="K319"/>
  <c r="L319"/>
  <c r="M319"/>
  <c r="N319"/>
  <c r="O319"/>
  <c r="P319"/>
  <c r="Q319"/>
  <c r="R319"/>
  <c r="S319"/>
  <c r="T319"/>
  <c r="U319"/>
  <c r="V319"/>
  <c r="C320"/>
  <c r="D320"/>
  <c r="E320"/>
  <c r="G320" s="1"/>
  <c r="F320"/>
  <c r="I320"/>
  <c r="J320"/>
  <c r="K320"/>
  <c r="L320"/>
  <c r="M320"/>
  <c r="N320"/>
  <c r="O320"/>
  <c r="P320"/>
  <c r="Q320"/>
  <c r="R320"/>
  <c r="S320"/>
  <c r="T320"/>
  <c r="U320"/>
  <c r="V320"/>
  <c r="C321"/>
  <c r="D321"/>
  <c r="E321"/>
  <c r="F321"/>
  <c r="I321"/>
  <c r="J321"/>
  <c r="K321"/>
  <c r="L321"/>
  <c r="M321"/>
  <c r="N321"/>
  <c r="O321"/>
  <c r="P321"/>
  <c r="Q321"/>
  <c r="R321"/>
  <c r="S321"/>
  <c r="T321"/>
  <c r="U321"/>
  <c r="V321"/>
  <c r="C322"/>
  <c r="D322"/>
  <c r="E322"/>
  <c r="G322" s="1"/>
  <c r="F322"/>
  <c r="I322"/>
  <c r="J322"/>
  <c r="K322"/>
  <c r="L322"/>
  <c r="M322"/>
  <c r="N322"/>
  <c r="O322"/>
  <c r="P322"/>
  <c r="Q322"/>
  <c r="R322"/>
  <c r="S322"/>
  <c r="T322"/>
  <c r="U322"/>
  <c r="V322"/>
  <c r="C323"/>
  <c r="D323"/>
  <c r="E323"/>
  <c r="F323"/>
  <c r="G323"/>
  <c r="H323"/>
  <c r="I323"/>
  <c r="J323"/>
  <c r="K323"/>
  <c r="L323"/>
  <c r="M323"/>
  <c r="N323"/>
  <c r="O323"/>
  <c r="P323"/>
  <c r="Q323"/>
  <c r="R323"/>
  <c r="S323"/>
  <c r="T323"/>
  <c r="U323"/>
  <c r="V323"/>
  <c r="C324"/>
  <c r="D324"/>
  <c r="E324"/>
  <c r="F324"/>
  <c r="I324"/>
  <c r="J324"/>
  <c r="K324"/>
  <c r="L324"/>
  <c r="M324"/>
  <c r="N324"/>
  <c r="O324"/>
  <c r="P324"/>
  <c r="Q324"/>
  <c r="R324"/>
  <c r="S324"/>
  <c r="T324"/>
  <c r="U324"/>
  <c r="V324"/>
  <c r="C325"/>
  <c r="D325"/>
  <c r="E325"/>
  <c r="G325" s="1"/>
  <c r="F325"/>
  <c r="I325"/>
  <c r="J325"/>
  <c r="K325"/>
  <c r="L325"/>
  <c r="M325"/>
  <c r="N325"/>
  <c r="O325"/>
  <c r="P325"/>
  <c r="Q325"/>
  <c r="R325"/>
  <c r="S325"/>
  <c r="T325"/>
  <c r="U325"/>
  <c r="V325"/>
  <c r="C326"/>
  <c r="D326"/>
  <c r="I326"/>
  <c r="J326"/>
  <c r="K326"/>
  <c r="L326"/>
  <c r="M326"/>
  <c r="N326"/>
  <c r="O326"/>
  <c r="P326"/>
  <c r="Q326"/>
  <c r="R326"/>
  <c r="S326"/>
  <c r="T326"/>
  <c r="U326"/>
  <c r="V326"/>
  <c r="C327"/>
  <c r="D327"/>
  <c r="E327"/>
  <c r="F327"/>
  <c r="G327"/>
  <c r="H327"/>
  <c r="I327"/>
  <c r="J327"/>
  <c r="K327"/>
  <c r="L327"/>
  <c r="M327"/>
  <c r="N327"/>
  <c r="O327"/>
  <c r="P327"/>
  <c r="Q327"/>
  <c r="R327"/>
  <c r="S327"/>
  <c r="T327"/>
  <c r="U327"/>
  <c r="V327"/>
  <c r="C328"/>
  <c r="D328"/>
  <c r="E328"/>
  <c r="F328"/>
  <c r="G328"/>
  <c r="H328"/>
  <c r="I328"/>
  <c r="J328"/>
  <c r="K328"/>
  <c r="L328"/>
  <c r="M328"/>
  <c r="N328"/>
  <c r="O328"/>
  <c r="P328"/>
  <c r="Q328"/>
  <c r="R328"/>
  <c r="S328"/>
  <c r="T328"/>
  <c r="U328"/>
  <c r="V328"/>
  <c r="C329"/>
  <c r="D329"/>
  <c r="E329"/>
  <c r="F329"/>
  <c r="G329"/>
  <c r="H329"/>
  <c r="I329"/>
  <c r="J329"/>
  <c r="K329"/>
  <c r="L329"/>
  <c r="M329"/>
  <c r="N329"/>
  <c r="O329"/>
  <c r="P329"/>
  <c r="Q329"/>
  <c r="R329"/>
  <c r="S329"/>
  <c r="T329"/>
  <c r="U329"/>
  <c r="V329"/>
  <c r="C330"/>
  <c r="D330"/>
  <c r="E330"/>
  <c r="F330"/>
  <c r="G330"/>
  <c r="H330"/>
  <c r="I330"/>
  <c r="J330"/>
  <c r="K330"/>
  <c r="L330"/>
  <c r="M330"/>
  <c r="N330"/>
  <c r="O330"/>
  <c r="P330"/>
  <c r="Q330"/>
  <c r="R330"/>
  <c r="S330"/>
  <c r="T330"/>
  <c r="U330"/>
  <c r="V330"/>
  <c r="C331"/>
  <c r="D331"/>
  <c r="E331"/>
  <c r="F331"/>
  <c r="G331"/>
  <c r="H331"/>
  <c r="I331"/>
  <c r="J331"/>
  <c r="K331"/>
  <c r="L331"/>
  <c r="M331"/>
  <c r="N331"/>
  <c r="O331"/>
  <c r="P331"/>
  <c r="Q331"/>
  <c r="R331"/>
  <c r="S331"/>
  <c r="T331"/>
  <c r="U331"/>
  <c r="V331"/>
  <c r="C332"/>
  <c r="D332"/>
  <c r="E332"/>
  <c r="F332"/>
  <c r="I332"/>
  <c r="J332"/>
  <c r="K332"/>
  <c r="L332"/>
  <c r="M332"/>
  <c r="N332"/>
  <c r="O332"/>
  <c r="P332"/>
  <c r="Q332"/>
  <c r="R332"/>
  <c r="S332"/>
  <c r="T332"/>
  <c r="U332"/>
  <c r="V332"/>
  <c r="C333"/>
  <c r="D333"/>
  <c r="E333"/>
  <c r="I333"/>
  <c r="J333"/>
  <c r="K333"/>
  <c r="L333"/>
  <c r="M333"/>
  <c r="N333"/>
  <c r="O333"/>
  <c r="P333"/>
  <c r="Q333"/>
  <c r="R333"/>
  <c r="S333"/>
  <c r="T333"/>
  <c r="U333"/>
  <c r="V333"/>
  <c r="C334"/>
  <c r="D334"/>
  <c r="E334"/>
  <c r="F334"/>
  <c r="G334"/>
  <c r="H334"/>
  <c r="I334"/>
  <c r="J334"/>
  <c r="K334"/>
  <c r="L334"/>
  <c r="M334"/>
  <c r="N334"/>
  <c r="O334"/>
  <c r="P334"/>
  <c r="Q334"/>
  <c r="R334"/>
  <c r="S334"/>
  <c r="T334"/>
  <c r="U334"/>
  <c r="V334"/>
  <c r="C335"/>
  <c r="D335"/>
  <c r="E335"/>
  <c r="F335"/>
  <c r="G335"/>
  <c r="H335"/>
  <c r="I335"/>
  <c r="J335"/>
  <c r="K335"/>
  <c r="L335"/>
  <c r="M335"/>
  <c r="N335"/>
  <c r="O335"/>
  <c r="P335"/>
  <c r="Q335"/>
  <c r="R335"/>
  <c r="S335"/>
  <c r="T335"/>
  <c r="U335"/>
  <c r="V335"/>
  <c r="C336"/>
  <c r="D336"/>
  <c r="E336"/>
  <c r="F336"/>
  <c r="I336"/>
  <c r="J336"/>
  <c r="K336"/>
  <c r="L336"/>
  <c r="M336"/>
  <c r="N336"/>
  <c r="O336"/>
  <c r="P336"/>
  <c r="Q336"/>
  <c r="R336"/>
  <c r="S336"/>
  <c r="T336"/>
  <c r="U336"/>
  <c r="V336"/>
  <c r="C337"/>
  <c r="D337"/>
  <c r="E337"/>
  <c r="I337"/>
  <c r="J337"/>
  <c r="K337"/>
  <c r="L337"/>
  <c r="M337"/>
  <c r="N337"/>
  <c r="O337"/>
  <c r="P337"/>
  <c r="Q337"/>
  <c r="R337"/>
  <c r="S337"/>
  <c r="T337"/>
  <c r="U337"/>
  <c r="V337"/>
  <c r="C338"/>
  <c r="D338"/>
  <c r="E338"/>
  <c r="F338"/>
  <c r="G338"/>
  <c r="H338"/>
  <c r="I338"/>
  <c r="J338"/>
  <c r="K338"/>
  <c r="L338"/>
  <c r="M338"/>
  <c r="N338"/>
  <c r="O338"/>
  <c r="P338"/>
  <c r="Q338"/>
  <c r="R338"/>
  <c r="S338"/>
  <c r="T338"/>
  <c r="U338"/>
  <c r="V338"/>
  <c r="C339"/>
  <c r="D339"/>
  <c r="E339"/>
  <c r="G339" s="1"/>
  <c r="F339"/>
  <c r="I339"/>
  <c r="J339"/>
  <c r="K339"/>
  <c r="L339"/>
  <c r="M339"/>
  <c r="N339"/>
  <c r="O339"/>
  <c r="P339"/>
  <c r="Q339"/>
  <c r="R339"/>
  <c r="S339"/>
  <c r="T339"/>
  <c r="U339"/>
  <c r="V339"/>
  <c r="C340"/>
  <c r="D340"/>
  <c r="E340"/>
  <c r="F340"/>
  <c r="I340"/>
  <c r="J340"/>
  <c r="K340"/>
  <c r="L340"/>
  <c r="M340"/>
  <c r="N340"/>
  <c r="O340"/>
  <c r="P340"/>
  <c r="Q340"/>
  <c r="R340"/>
  <c r="S340"/>
  <c r="T340"/>
  <c r="U340"/>
  <c r="V340"/>
  <c r="C341"/>
  <c r="D341"/>
  <c r="E341"/>
  <c r="G341" s="1"/>
  <c r="F341"/>
  <c r="I341"/>
  <c r="J341"/>
  <c r="K341"/>
  <c r="L341"/>
  <c r="M341"/>
  <c r="N341"/>
  <c r="O341"/>
  <c r="P341"/>
  <c r="Q341"/>
  <c r="R341"/>
  <c r="S341"/>
  <c r="T341"/>
  <c r="U341"/>
  <c r="V341"/>
  <c r="C342"/>
  <c r="D342"/>
  <c r="E342"/>
  <c r="F342"/>
  <c r="I342"/>
  <c r="J342"/>
  <c r="K342"/>
  <c r="L342"/>
  <c r="M342"/>
  <c r="N342"/>
  <c r="O342"/>
  <c r="P342"/>
  <c r="Q342"/>
  <c r="R342"/>
  <c r="S342"/>
  <c r="T342"/>
  <c r="U342"/>
  <c r="V342"/>
  <c r="C343"/>
  <c r="D343"/>
  <c r="E343"/>
  <c r="G343" s="1"/>
  <c r="I343"/>
  <c r="J343"/>
  <c r="K343"/>
  <c r="L343"/>
  <c r="M343"/>
  <c r="N343"/>
  <c r="O343"/>
  <c r="P343"/>
  <c r="Q343"/>
  <c r="R343"/>
  <c r="S343"/>
  <c r="T343"/>
  <c r="U343"/>
  <c r="V343"/>
  <c r="C344"/>
  <c r="D344"/>
  <c r="E344"/>
  <c r="F344"/>
  <c r="G344"/>
  <c r="H344"/>
  <c r="I344"/>
  <c r="J344"/>
  <c r="K344"/>
  <c r="L344"/>
  <c r="M344"/>
  <c r="N344"/>
  <c r="O344"/>
  <c r="P344"/>
  <c r="Q344"/>
  <c r="R344"/>
  <c r="S344"/>
  <c r="T344"/>
  <c r="U344"/>
  <c r="V344"/>
  <c r="C345"/>
  <c r="D345"/>
  <c r="E345"/>
  <c r="F345"/>
  <c r="G345"/>
  <c r="H345"/>
  <c r="I345"/>
  <c r="J345"/>
  <c r="K345"/>
  <c r="L345"/>
  <c r="M345"/>
  <c r="N345"/>
  <c r="O345"/>
  <c r="P345"/>
  <c r="Q345"/>
  <c r="R345"/>
  <c r="S345"/>
  <c r="T345"/>
  <c r="U345"/>
  <c r="V345"/>
  <c r="C346"/>
  <c r="D346"/>
  <c r="E346"/>
  <c r="F346"/>
  <c r="I346"/>
  <c r="J346"/>
  <c r="K346"/>
  <c r="L346"/>
  <c r="M346"/>
  <c r="N346"/>
  <c r="O346"/>
  <c r="P346"/>
  <c r="Q346"/>
  <c r="R346"/>
  <c r="S346"/>
  <c r="T346"/>
  <c r="U346"/>
  <c r="V346"/>
  <c r="C347"/>
  <c r="D347"/>
  <c r="I347"/>
  <c r="J347"/>
  <c r="K347"/>
  <c r="L347"/>
  <c r="M347"/>
  <c r="N347"/>
  <c r="O347"/>
  <c r="P347"/>
  <c r="Q347"/>
  <c r="R347"/>
  <c r="S347"/>
  <c r="T347"/>
  <c r="U347"/>
  <c r="V347"/>
  <c r="C348"/>
  <c r="D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C349"/>
  <c r="D349"/>
  <c r="E349"/>
  <c r="F349"/>
  <c r="G349"/>
  <c r="H349"/>
  <c r="I349"/>
  <c r="J349"/>
  <c r="K349"/>
  <c r="L349"/>
  <c r="M349"/>
  <c r="N349"/>
  <c r="O349"/>
  <c r="P349"/>
  <c r="Q349"/>
  <c r="R349"/>
  <c r="S349"/>
  <c r="T349"/>
  <c r="U349"/>
  <c r="V349"/>
  <c r="C350"/>
  <c r="D350"/>
  <c r="E350"/>
  <c r="F350"/>
  <c r="G350"/>
  <c r="H350"/>
  <c r="I350"/>
  <c r="J350"/>
  <c r="K350"/>
  <c r="L350"/>
  <c r="M350"/>
  <c r="N350"/>
  <c r="O350"/>
  <c r="P350"/>
  <c r="Q350"/>
  <c r="R350"/>
  <c r="S350"/>
  <c r="T350"/>
  <c r="U350"/>
  <c r="V350"/>
  <c r="C351"/>
  <c r="D351"/>
  <c r="E351"/>
  <c r="F351"/>
  <c r="G351"/>
  <c r="H351"/>
  <c r="I351"/>
  <c r="J351"/>
  <c r="K351"/>
  <c r="L351"/>
  <c r="M351"/>
  <c r="N351"/>
  <c r="O351"/>
  <c r="P351"/>
  <c r="Q351"/>
  <c r="R351"/>
  <c r="S351"/>
  <c r="T351"/>
  <c r="U351"/>
  <c r="V351"/>
  <c r="C352"/>
  <c r="D352"/>
  <c r="E352"/>
  <c r="F352"/>
  <c r="G352"/>
  <c r="H352"/>
  <c r="I352"/>
  <c r="J352"/>
  <c r="K352"/>
  <c r="L352"/>
  <c r="M352"/>
  <c r="N352"/>
  <c r="O352"/>
  <c r="P352"/>
  <c r="Q352"/>
  <c r="R352"/>
  <c r="S352"/>
  <c r="T352"/>
  <c r="U352"/>
  <c r="V352"/>
  <c r="C353"/>
  <c r="D353"/>
  <c r="E353"/>
  <c r="F353"/>
  <c r="G353"/>
  <c r="H353"/>
  <c r="I353"/>
  <c r="J353"/>
  <c r="K353"/>
  <c r="L353"/>
  <c r="M353"/>
  <c r="N353"/>
  <c r="O353"/>
  <c r="P353"/>
  <c r="Q353"/>
  <c r="R353"/>
  <c r="S353"/>
  <c r="T353"/>
  <c r="U353"/>
  <c r="V353"/>
  <c r="C354"/>
  <c r="D354"/>
  <c r="E354"/>
  <c r="F354"/>
  <c r="I354"/>
  <c r="J354"/>
  <c r="K354"/>
  <c r="L354"/>
  <c r="M354"/>
  <c r="N354"/>
  <c r="O354"/>
  <c r="P354"/>
  <c r="Q354"/>
  <c r="R354"/>
  <c r="S354"/>
  <c r="T354"/>
  <c r="U354"/>
  <c r="V354"/>
  <c r="C355"/>
  <c r="D355"/>
  <c r="E355"/>
  <c r="F355"/>
  <c r="G355"/>
  <c r="H355"/>
  <c r="I355"/>
  <c r="J355"/>
  <c r="K355"/>
  <c r="L355"/>
  <c r="M355"/>
  <c r="N355"/>
  <c r="O355"/>
  <c r="P355"/>
  <c r="Q355"/>
  <c r="R355"/>
  <c r="S355"/>
  <c r="T355"/>
  <c r="U355"/>
  <c r="V355"/>
  <c r="C356"/>
  <c r="D356"/>
  <c r="E356"/>
  <c r="F356"/>
  <c r="G356"/>
  <c r="H356"/>
  <c r="I356"/>
  <c r="J356"/>
  <c r="K356"/>
  <c r="L356"/>
  <c r="M356"/>
  <c r="N356"/>
  <c r="O356"/>
  <c r="P356"/>
  <c r="Q356"/>
  <c r="R356"/>
  <c r="S356"/>
  <c r="T356"/>
  <c r="U356"/>
  <c r="V356"/>
  <c r="C357"/>
  <c r="D357"/>
  <c r="E357"/>
  <c r="F357"/>
  <c r="G357"/>
  <c r="H357"/>
  <c r="I357"/>
  <c r="J357"/>
  <c r="K357"/>
  <c r="L357"/>
  <c r="M357"/>
  <c r="N357"/>
  <c r="O357"/>
  <c r="P357"/>
  <c r="Q357"/>
  <c r="R357"/>
  <c r="S357"/>
  <c r="T357"/>
  <c r="U357"/>
  <c r="V357"/>
  <c r="C358"/>
  <c r="D358"/>
  <c r="E358"/>
  <c r="F358"/>
  <c r="G358"/>
  <c r="H358"/>
  <c r="I358"/>
  <c r="J358"/>
  <c r="K358"/>
  <c r="L358"/>
  <c r="M358"/>
  <c r="N358"/>
  <c r="O358"/>
  <c r="P358"/>
  <c r="Q358"/>
  <c r="R358"/>
  <c r="S358"/>
  <c r="T358"/>
  <c r="U358"/>
  <c r="V358"/>
  <c r="C359"/>
  <c r="D359"/>
  <c r="E359"/>
  <c r="F359"/>
  <c r="G359"/>
  <c r="H359"/>
  <c r="I359"/>
  <c r="J359"/>
  <c r="K359"/>
  <c r="L359"/>
  <c r="M359"/>
  <c r="N359"/>
  <c r="O359"/>
  <c r="P359"/>
  <c r="Q359"/>
  <c r="R359"/>
  <c r="S359"/>
  <c r="T359"/>
  <c r="U359"/>
  <c r="V359"/>
  <c r="C360"/>
  <c r="D360"/>
  <c r="E360"/>
  <c r="F360"/>
  <c r="J360"/>
  <c r="K360"/>
  <c r="L360"/>
  <c r="M360"/>
  <c r="R360"/>
  <c r="S360"/>
  <c r="T360"/>
  <c r="C361"/>
  <c r="D361"/>
  <c r="E361"/>
  <c r="F361"/>
  <c r="G361"/>
  <c r="H361"/>
  <c r="I361"/>
  <c r="J361"/>
  <c r="K361"/>
  <c r="L361"/>
  <c r="M361"/>
  <c r="N361"/>
  <c r="O361"/>
  <c r="P361"/>
  <c r="Q361"/>
  <c r="R361"/>
  <c r="S361"/>
  <c r="T361"/>
  <c r="U361"/>
  <c r="V361"/>
  <c r="C362"/>
  <c r="D362"/>
  <c r="E362"/>
  <c r="F362"/>
  <c r="G362"/>
  <c r="H362"/>
  <c r="I362"/>
  <c r="J362"/>
  <c r="K362"/>
  <c r="L362"/>
  <c r="M362"/>
  <c r="N362"/>
  <c r="O362"/>
  <c r="P362"/>
  <c r="Q362"/>
  <c r="R362"/>
  <c r="S362"/>
  <c r="T362"/>
  <c r="U362"/>
  <c r="V362"/>
  <c r="C363"/>
  <c r="D363"/>
  <c r="E363"/>
  <c r="F363"/>
  <c r="G363"/>
  <c r="H363"/>
  <c r="I363"/>
  <c r="J363"/>
  <c r="K363"/>
  <c r="L363"/>
  <c r="M363"/>
  <c r="N363"/>
  <c r="O363"/>
  <c r="P363"/>
  <c r="Q363"/>
  <c r="R363"/>
  <c r="S363"/>
  <c r="T363"/>
  <c r="U363"/>
  <c r="V363"/>
  <c r="C364"/>
  <c r="D364"/>
  <c r="E364"/>
  <c r="F364"/>
  <c r="G364"/>
  <c r="H364"/>
  <c r="I364"/>
  <c r="J364"/>
  <c r="K364"/>
  <c r="L364"/>
  <c r="M364"/>
  <c r="N364"/>
  <c r="O364"/>
  <c r="P364"/>
  <c r="Q364"/>
  <c r="R364"/>
  <c r="S364"/>
  <c r="T364"/>
  <c r="U364"/>
  <c r="V364"/>
  <c r="C365"/>
  <c r="D365"/>
  <c r="E365"/>
  <c r="F365"/>
  <c r="G365"/>
  <c r="H365"/>
  <c r="I365"/>
  <c r="J365"/>
  <c r="K365"/>
  <c r="L365"/>
  <c r="M365"/>
  <c r="N365"/>
  <c r="O365"/>
  <c r="P365"/>
  <c r="Q365"/>
  <c r="R365"/>
  <c r="S365"/>
  <c r="T365"/>
  <c r="U365"/>
  <c r="V365"/>
  <c r="C366"/>
  <c r="D366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C367"/>
  <c r="D367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C368"/>
  <c r="D368"/>
  <c r="E368"/>
  <c r="F368"/>
  <c r="G368"/>
  <c r="H368"/>
  <c r="I368"/>
  <c r="J368"/>
  <c r="K368"/>
  <c r="L368"/>
  <c r="M368"/>
  <c r="N368"/>
  <c r="O368"/>
  <c r="P368"/>
  <c r="Q368"/>
  <c r="R368"/>
  <c r="S368"/>
  <c r="T368"/>
  <c r="U368"/>
  <c r="V368"/>
  <c r="C369"/>
  <c r="D369"/>
  <c r="E369"/>
  <c r="F369"/>
  <c r="G369"/>
  <c r="H369"/>
  <c r="I369"/>
  <c r="J369"/>
  <c r="K369"/>
  <c r="L369"/>
  <c r="M369"/>
  <c r="N369"/>
  <c r="O369"/>
  <c r="P369"/>
  <c r="Q369"/>
  <c r="R369"/>
  <c r="S369"/>
  <c r="T369"/>
  <c r="U369"/>
  <c r="V369"/>
  <c r="C370"/>
  <c r="D370"/>
  <c r="E370"/>
  <c r="F370"/>
  <c r="G370"/>
  <c r="H370"/>
  <c r="I370"/>
  <c r="J370"/>
  <c r="K370"/>
  <c r="L370"/>
  <c r="M370"/>
  <c r="N370"/>
  <c r="O370"/>
  <c r="P370"/>
  <c r="Q370"/>
  <c r="R370"/>
  <c r="S370"/>
  <c r="T370"/>
  <c r="U370"/>
  <c r="V370"/>
  <c r="C371"/>
  <c r="D371"/>
  <c r="E371"/>
  <c r="F371"/>
  <c r="G371"/>
  <c r="H371"/>
  <c r="I371"/>
  <c r="J371"/>
  <c r="K371"/>
  <c r="L371"/>
  <c r="M371"/>
  <c r="N371"/>
  <c r="O371"/>
  <c r="P371"/>
  <c r="Q371"/>
  <c r="R371"/>
  <c r="S371"/>
  <c r="T371"/>
  <c r="U371"/>
  <c r="V371"/>
  <c r="C372"/>
  <c r="D372"/>
  <c r="E372"/>
  <c r="F372"/>
  <c r="G372"/>
  <c r="H372"/>
  <c r="I372"/>
  <c r="J372"/>
  <c r="K372"/>
  <c r="L372"/>
  <c r="M372"/>
  <c r="N372"/>
  <c r="O372"/>
  <c r="P372"/>
  <c r="Q372"/>
  <c r="R372"/>
  <c r="S372"/>
  <c r="T372"/>
  <c r="U372"/>
  <c r="V372"/>
  <c r="C373"/>
  <c r="D373"/>
  <c r="E373"/>
  <c r="F373"/>
  <c r="G373"/>
  <c r="H373"/>
  <c r="I373"/>
  <c r="J373"/>
  <c r="K373"/>
  <c r="L373"/>
  <c r="M373"/>
  <c r="N373"/>
  <c r="O373"/>
  <c r="P373"/>
  <c r="Q373"/>
  <c r="R373"/>
  <c r="S373"/>
  <c r="T373"/>
  <c r="U373"/>
  <c r="V373"/>
  <c r="C374"/>
  <c r="D374"/>
  <c r="E374"/>
  <c r="F374"/>
  <c r="G374"/>
  <c r="H374"/>
  <c r="I374"/>
  <c r="J374"/>
  <c r="K374"/>
  <c r="L374"/>
  <c r="M374"/>
  <c r="N374"/>
  <c r="O374"/>
  <c r="P374"/>
  <c r="Q374"/>
  <c r="R374"/>
  <c r="S374"/>
  <c r="T374"/>
  <c r="U374"/>
  <c r="V374"/>
  <c r="C375"/>
  <c r="D375"/>
  <c r="E375"/>
  <c r="F375"/>
  <c r="G375"/>
  <c r="H375"/>
  <c r="I375"/>
  <c r="J375"/>
  <c r="K375"/>
  <c r="L375"/>
  <c r="M375"/>
  <c r="N375"/>
  <c r="O375"/>
  <c r="P375"/>
  <c r="Q375"/>
  <c r="R375"/>
  <c r="S375"/>
  <c r="T375"/>
  <c r="U375"/>
  <c r="V375"/>
  <c r="C376"/>
  <c r="D376"/>
  <c r="E376"/>
  <c r="F376"/>
  <c r="G376"/>
  <c r="H376"/>
  <c r="I376"/>
  <c r="J376"/>
  <c r="K376"/>
  <c r="L376"/>
  <c r="M376"/>
  <c r="N376"/>
  <c r="O376"/>
  <c r="P376"/>
  <c r="Q376"/>
  <c r="R376"/>
  <c r="S376"/>
  <c r="T376"/>
  <c r="U376"/>
  <c r="V376"/>
  <c r="C377"/>
  <c r="D377"/>
  <c r="E377"/>
  <c r="F377"/>
  <c r="G377"/>
  <c r="H377"/>
  <c r="I377"/>
  <c r="J377"/>
  <c r="K377"/>
  <c r="L377"/>
  <c r="M377"/>
  <c r="N377"/>
  <c r="O377"/>
  <c r="P377"/>
  <c r="Q377"/>
  <c r="R377"/>
  <c r="S377"/>
  <c r="T377"/>
  <c r="U377"/>
  <c r="V377"/>
  <c r="C378"/>
  <c r="D378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C379"/>
  <c r="D379"/>
  <c r="K379"/>
  <c r="L379"/>
  <c r="M379"/>
  <c r="R379"/>
  <c r="S379"/>
  <c r="T379"/>
  <c r="C380"/>
  <c r="D380"/>
  <c r="E380"/>
  <c r="F380"/>
  <c r="G380"/>
  <c r="H380"/>
  <c r="I380"/>
  <c r="J380"/>
  <c r="K380"/>
  <c r="L380"/>
  <c r="M380"/>
  <c r="N380"/>
  <c r="O380"/>
  <c r="P380"/>
  <c r="Q380"/>
  <c r="R380"/>
  <c r="S380"/>
  <c r="T380"/>
  <c r="U380"/>
  <c r="V380"/>
  <c r="C381"/>
  <c r="D381"/>
  <c r="E381"/>
  <c r="F381"/>
  <c r="G381"/>
  <c r="H381"/>
  <c r="I381"/>
  <c r="J381"/>
  <c r="K381"/>
  <c r="L381"/>
  <c r="M381"/>
  <c r="N381"/>
  <c r="O381"/>
  <c r="P381"/>
  <c r="Q381"/>
  <c r="R381"/>
  <c r="S381"/>
  <c r="T381"/>
  <c r="U381"/>
  <c r="V381"/>
  <c r="C382"/>
  <c r="D382"/>
  <c r="E382"/>
  <c r="F382"/>
  <c r="G382"/>
  <c r="H382"/>
  <c r="I382"/>
  <c r="J382"/>
  <c r="K382"/>
  <c r="L382"/>
  <c r="M382"/>
  <c r="N382"/>
  <c r="O382"/>
  <c r="P382"/>
  <c r="Q382"/>
  <c r="R382"/>
  <c r="S382"/>
  <c r="T382"/>
  <c r="U382"/>
  <c r="V382"/>
  <c r="C383"/>
  <c r="D383"/>
  <c r="E383"/>
  <c r="G383" s="1"/>
  <c r="F383"/>
  <c r="I383"/>
  <c r="J383"/>
  <c r="K383"/>
  <c r="L383"/>
  <c r="M383"/>
  <c r="N383"/>
  <c r="O383"/>
  <c r="P383"/>
  <c r="Q383"/>
  <c r="R383"/>
  <c r="S383"/>
  <c r="T383"/>
  <c r="U383"/>
  <c r="V383"/>
  <c r="C384"/>
  <c r="D384"/>
  <c r="E384"/>
  <c r="F384"/>
  <c r="G384"/>
  <c r="H384"/>
  <c r="I384"/>
  <c r="J384"/>
  <c r="K384"/>
  <c r="L384"/>
  <c r="M384"/>
  <c r="N384"/>
  <c r="O384"/>
  <c r="P384"/>
  <c r="Q384"/>
  <c r="R384"/>
  <c r="S384"/>
  <c r="T384"/>
  <c r="U384"/>
  <c r="V384"/>
  <c r="C385"/>
  <c r="D385"/>
  <c r="E385"/>
  <c r="F385"/>
  <c r="G385"/>
  <c r="H385"/>
  <c r="I385"/>
  <c r="J385"/>
  <c r="K385"/>
  <c r="L385"/>
  <c r="M385"/>
  <c r="N385"/>
  <c r="O385"/>
  <c r="P385"/>
  <c r="Q385"/>
  <c r="R385"/>
  <c r="S385"/>
  <c r="T385"/>
  <c r="U385"/>
  <c r="V385"/>
  <c r="C386"/>
  <c r="D386"/>
  <c r="E386"/>
  <c r="I386"/>
  <c r="J386"/>
  <c r="K386"/>
  <c r="L386"/>
  <c r="M386"/>
  <c r="N386"/>
  <c r="O386"/>
  <c r="P386"/>
  <c r="Q386"/>
  <c r="R386"/>
  <c r="S386"/>
  <c r="T386"/>
  <c r="U386"/>
  <c r="V386"/>
  <c r="C387"/>
  <c r="D387"/>
  <c r="E387"/>
  <c r="F387"/>
  <c r="G387"/>
  <c r="H387"/>
  <c r="I387"/>
  <c r="J387"/>
  <c r="K387"/>
  <c r="L387"/>
  <c r="M387"/>
  <c r="N387"/>
  <c r="O387"/>
  <c r="P387"/>
  <c r="Q387"/>
  <c r="R387"/>
  <c r="S387"/>
  <c r="T387"/>
  <c r="U387"/>
  <c r="V387"/>
  <c r="C388"/>
  <c r="D388"/>
  <c r="E388"/>
  <c r="F388"/>
  <c r="H388" s="1"/>
  <c r="I388"/>
  <c r="J388"/>
  <c r="K388"/>
  <c r="L388"/>
  <c r="M388"/>
  <c r="N388"/>
  <c r="P388"/>
  <c r="Q388"/>
  <c r="R388"/>
  <c r="S388"/>
  <c r="T388"/>
  <c r="U388"/>
  <c r="C389"/>
  <c r="D389"/>
  <c r="E389"/>
  <c r="F389"/>
  <c r="I389"/>
  <c r="J389"/>
  <c r="K389"/>
  <c r="L389"/>
  <c r="M389"/>
  <c r="N389"/>
  <c r="P389"/>
  <c r="Q389"/>
  <c r="R389"/>
  <c r="S389"/>
  <c r="T389"/>
  <c r="U389"/>
  <c r="C390"/>
  <c r="D390"/>
  <c r="E390"/>
  <c r="F390"/>
  <c r="H390" s="1"/>
  <c r="I390"/>
  <c r="J390"/>
  <c r="K390"/>
  <c r="L390"/>
  <c r="M390"/>
  <c r="N390"/>
  <c r="P390"/>
  <c r="Q390"/>
  <c r="R390"/>
  <c r="S390"/>
  <c r="T390"/>
  <c r="U390"/>
  <c r="C391"/>
  <c r="D391"/>
  <c r="E391"/>
  <c r="F391"/>
  <c r="G391"/>
  <c r="H391"/>
  <c r="I391"/>
  <c r="J391"/>
  <c r="K391"/>
  <c r="L391"/>
  <c r="M391"/>
  <c r="N391"/>
  <c r="O391"/>
  <c r="P391"/>
  <c r="Q391"/>
  <c r="R391"/>
  <c r="S391"/>
  <c r="T391"/>
  <c r="U391"/>
  <c r="V391"/>
  <c r="C392"/>
  <c r="D392"/>
  <c r="I392"/>
  <c r="J392"/>
  <c r="K392"/>
  <c r="L392"/>
  <c r="M392"/>
  <c r="N392"/>
  <c r="P392"/>
  <c r="Q392"/>
  <c r="R392"/>
  <c r="S392"/>
  <c r="T392"/>
  <c r="U392"/>
  <c r="C393"/>
  <c r="D393"/>
  <c r="E393"/>
  <c r="F393"/>
  <c r="G393"/>
  <c r="H393"/>
  <c r="I393"/>
  <c r="J393"/>
  <c r="K393"/>
  <c r="L393"/>
  <c r="M393"/>
  <c r="N393"/>
  <c r="O393"/>
  <c r="P393"/>
  <c r="Q393"/>
  <c r="R393"/>
  <c r="S393"/>
  <c r="T393"/>
  <c r="U393"/>
  <c r="V393"/>
  <c r="C394"/>
  <c r="D394"/>
  <c r="E394"/>
  <c r="F394"/>
  <c r="G394"/>
  <c r="H394"/>
  <c r="I394"/>
  <c r="J394"/>
  <c r="K394"/>
  <c r="L394"/>
  <c r="M394"/>
  <c r="N394"/>
  <c r="O394"/>
  <c r="P394"/>
  <c r="Q394"/>
  <c r="R394"/>
  <c r="S394"/>
  <c r="T394"/>
  <c r="U394"/>
  <c r="V394"/>
  <c r="C395"/>
  <c r="D395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C396"/>
  <c r="D396"/>
  <c r="E396"/>
  <c r="F396"/>
  <c r="I396"/>
  <c r="J396"/>
  <c r="K396"/>
  <c r="L396"/>
  <c r="M396"/>
  <c r="N396"/>
  <c r="O396"/>
  <c r="P396"/>
  <c r="Q396"/>
  <c r="R396"/>
  <c r="S396"/>
  <c r="T396"/>
  <c r="U396"/>
  <c r="V396"/>
  <c r="C397"/>
  <c r="D397"/>
  <c r="E397"/>
  <c r="I397"/>
  <c r="J397"/>
  <c r="K397"/>
  <c r="L397"/>
  <c r="M397"/>
  <c r="N397"/>
  <c r="O397"/>
  <c r="P397"/>
  <c r="Q397"/>
  <c r="R397"/>
  <c r="S397"/>
  <c r="T397"/>
  <c r="U397"/>
  <c r="V397"/>
  <c r="C398"/>
  <c r="D398"/>
  <c r="K398"/>
  <c r="L398"/>
  <c r="M398"/>
  <c r="R398"/>
  <c r="S398"/>
  <c r="T398"/>
  <c r="C399"/>
  <c r="D399"/>
  <c r="E399"/>
  <c r="F399"/>
  <c r="G399"/>
  <c r="H399"/>
  <c r="I399"/>
  <c r="J399"/>
  <c r="K399"/>
  <c r="L399"/>
  <c r="M399"/>
  <c r="N399"/>
  <c r="O399"/>
  <c r="P399"/>
  <c r="Q399"/>
  <c r="R399"/>
  <c r="S399"/>
  <c r="T399"/>
  <c r="U399"/>
  <c r="V399"/>
  <c r="C400"/>
  <c r="D400"/>
  <c r="E400"/>
  <c r="F400"/>
  <c r="G400"/>
  <c r="H400"/>
  <c r="I400"/>
  <c r="J400"/>
  <c r="K400"/>
  <c r="L400"/>
  <c r="M400"/>
  <c r="N400"/>
  <c r="O400"/>
  <c r="P400"/>
  <c r="Q400"/>
  <c r="R400"/>
  <c r="S400"/>
  <c r="T400"/>
  <c r="U400"/>
  <c r="V400"/>
  <c r="C401"/>
  <c r="D401"/>
  <c r="E401"/>
  <c r="F401"/>
  <c r="G401"/>
  <c r="H401"/>
  <c r="I401"/>
  <c r="J401"/>
  <c r="K401"/>
  <c r="L401"/>
  <c r="M401"/>
  <c r="N401"/>
  <c r="O401"/>
  <c r="P401"/>
  <c r="Q401"/>
  <c r="R401"/>
  <c r="S401"/>
  <c r="T401"/>
  <c r="U401"/>
  <c r="V401"/>
  <c r="C402"/>
  <c r="D402"/>
  <c r="E402"/>
  <c r="F402"/>
  <c r="G402"/>
  <c r="H402"/>
  <c r="I402"/>
  <c r="J402"/>
  <c r="K402"/>
  <c r="L402"/>
  <c r="M402"/>
  <c r="N402"/>
  <c r="O402"/>
  <c r="P402"/>
  <c r="Q402"/>
  <c r="R402"/>
  <c r="S402"/>
  <c r="T402"/>
  <c r="U402"/>
  <c r="V402"/>
  <c r="C403"/>
  <c r="D403"/>
  <c r="E403"/>
  <c r="F403"/>
  <c r="G403"/>
  <c r="H403"/>
  <c r="I403"/>
  <c r="J403"/>
  <c r="K403"/>
  <c r="L403"/>
  <c r="M403"/>
  <c r="N403"/>
  <c r="O403"/>
  <c r="P403"/>
  <c r="Q403"/>
  <c r="R403"/>
  <c r="S403"/>
  <c r="T403"/>
  <c r="U403"/>
  <c r="V403"/>
  <c r="C404"/>
  <c r="D404"/>
  <c r="E404"/>
  <c r="F404"/>
  <c r="G404"/>
  <c r="H404"/>
  <c r="I404"/>
  <c r="J404"/>
  <c r="K404"/>
  <c r="L404"/>
  <c r="M404"/>
  <c r="N404"/>
  <c r="O404"/>
  <c r="P404"/>
  <c r="Q404"/>
  <c r="R404"/>
  <c r="S404"/>
  <c r="T404"/>
  <c r="U404"/>
  <c r="V404"/>
  <c r="C405"/>
  <c r="D405"/>
  <c r="E405"/>
  <c r="F405"/>
  <c r="G405"/>
  <c r="H405"/>
  <c r="I405"/>
  <c r="J405"/>
  <c r="K405"/>
  <c r="L405"/>
  <c r="M405"/>
  <c r="N405"/>
  <c r="O405"/>
  <c r="P405"/>
  <c r="Q405"/>
  <c r="R405"/>
  <c r="S405"/>
  <c r="T405"/>
  <c r="U405"/>
  <c r="V405"/>
  <c r="C406"/>
  <c r="D406"/>
  <c r="E406"/>
  <c r="F406"/>
  <c r="G406"/>
  <c r="H406"/>
  <c r="I406"/>
  <c r="J406"/>
  <c r="K406"/>
  <c r="L406"/>
  <c r="M406"/>
  <c r="N406"/>
  <c r="O406"/>
  <c r="P406"/>
  <c r="Q406"/>
  <c r="R406"/>
  <c r="S406"/>
  <c r="T406"/>
  <c r="U406"/>
  <c r="V406"/>
  <c r="C407"/>
  <c r="D407"/>
  <c r="E407"/>
  <c r="F407"/>
  <c r="G407"/>
  <c r="H407"/>
  <c r="I407"/>
  <c r="J407"/>
  <c r="K407"/>
  <c r="L407"/>
  <c r="M407"/>
  <c r="N407"/>
  <c r="O407"/>
  <c r="P407"/>
  <c r="Q407"/>
  <c r="R407"/>
  <c r="S407"/>
  <c r="T407"/>
  <c r="U407"/>
  <c r="V407"/>
  <c r="C408"/>
  <c r="D408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C409"/>
  <c r="D409"/>
  <c r="E409"/>
  <c r="F409"/>
  <c r="G409"/>
  <c r="H409"/>
  <c r="I409"/>
  <c r="J409"/>
  <c r="K409"/>
  <c r="L409"/>
  <c r="M409"/>
  <c r="N409"/>
  <c r="O409"/>
  <c r="P409"/>
  <c r="Q409"/>
  <c r="R409"/>
  <c r="S409"/>
  <c r="T409"/>
  <c r="U409"/>
  <c r="V409"/>
  <c r="C410"/>
  <c r="D410"/>
  <c r="E410"/>
  <c r="F410"/>
  <c r="G410"/>
  <c r="H410"/>
  <c r="I410"/>
  <c r="J410"/>
  <c r="K410"/>
  <c r="L410"/>
  <c r="M410"/>
  <c r="N410"/>
  <c r="O410"/>
  <c r="P410"/>
  <c r="Q410"/>
  <c r="R410"/>
  <c r="S410"/>
  <c r="T410"/>
  <c r="U410"/>
  <c r="V410"/>
  <c r="C411"/>
  <c r="D411"/>
  <c r="E411"/>
  <c r="F411"/>
  <c r="G411"/>
  <c r="H411"/>
  <c r="I411"/>
  <c r="J411"/>
  <c r="K411"/>
  <c r="L411"/>
  <c r="M411"/>
  <c r="N411"/>
  <c r="O411"/>
  <c r="P411"/>
  <c r="Q411"/>
  <c r="R411"/>
  <c r="S411"/>
  <c r="T411"/>
  <c r="U411"/>
  <c r="V411"/>
  <c r="C412"/>
  <c r="D412"/>
  <c r="E412"/>
  <c r="F412"/>
  <c r="G412"/>
  <c r="H412"/>
  <c r="I412"/>
  <c r="J412"/>
  <c r="K412"/>
  <c r="L412"/>
  <c r="M412"/>
  <c r="N412"/>
  <c r="O412"/>
  <c r="P412"/>
  <c r="Q412"/>
  <c r="R412"/>
  <c r="S412"/>
  <c r="T412"/>
  <c r="U412"/>
  <c r="V412"/>
  <c r="C413"/>
  <c r="D413"/>
  <c r="E413"/>
  <c r="F413"/>
  <c r="G413"/>
  <c r="H413"/>
  <c r="I413"/>
  <c r="J413"/>
  <c r="K413"/>
  <c r="L413"/>
  <c r="M413"/>
  <c r="N413"/>
  <c r="O413"/>
  <c r="P413"/>
  <c r="Q413"/>
  <c r="R413"/>
  <c r="S413"/>
  <c r="T413"/>
  <c r="U413"/>
  <c r="V413"/>
  <c r="C414"/>
  <c r="D414"/>
  <c r="E414"/>
  <c r="F414"/>
  <c r="G414"/>
  <c r="H414"/>
  <c r="I414"/>
  <c r="J414"/>
  <c r="K414"/>
  <c r="L414"/>
  <c r="M414"/>
  <c r="N414"/>
  <c r="O414"/>
  <c r="P414"/>
  <c r="Q414"/>
  <c r="R414"/>
  <c r="S414"/>
  <c r="T414"/>
  <c r="U414"/>
  <c r="V414"/>
  <c r="C415"/>
  <c r="D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C416"/>
  <c r="D416"/>
  <c r="E416"/>
  <c r="F416"/>
  <c r="G416"/>
  <c r="H416"/>
  <c r="I416"/>
  <c r="J416"/>
  <c r="K416"/>
  <c r="L416"/>
  <c r="M416"/>
  <c r="N416"/>
  <c r="O416"/>
  <c r="P416"/>
  <c r="Q416"/>
  <c r="R416"/>
  <c r="S416"/>
  <c r="T416"/>
  <c r="U416"/>
  <c r="V416"/>
  <c r="C417"/>
  <c r="D417"/>
  <c r="E417"/>
  <c r="F417"/>
  <c r="G417"/>
  <c r="H417"/>
  <c r="I417"/>
  <c r="J417"/>
  <c r="K417"/>
  <c r="L417"/>
  <c r="M417"/>
  <c r="N417"/>
  <c r="O417"/>
  <c r="P417"/>
  <c r="Q417"/>
  <c r="R417"/>
  <c r="S417"/>
  <c r="T417"/>
  <c r="U417"/>
  <c r="V417"/>
  <c r="C418"/>
  <c r="D418"/>
  <c r="E418"/>
  <c r="F418"/>
  <c r="G418"/>
  <c r="H418"/>
  <c r="I418"/>
  <c r="J418"/>
  <c r="K418"/>
  <c r="L418"/>
  <c r="M418"/>
  <c r="N418"/>
  <c r="O418"/>
  <c r="P418"/>
  <c r="Q418"/>
  <c r="R418"/>
  <c r="S418"/>
  <c r="T418"/>
  <c r="U418"/>
  <c r="V418"/>
  <c r="C419"/>
  <c r="D419"/>
  <c r="E419"/>
  <c r="F419"/>
  <c r="G419"/>
  <c r="H419"/>
  <c r="I419"/>
  <c r="J419"/>
  <c r="K419"/>
  <c r="L419"/>
  <c r="M419"/>
  <c r="N419"/>
  <c r="O419"/>
  <c r="P419"/>
  <c r="Q419"/>
  <c r="R419"/>
  <c r="S419"/>
  <c r="T419"/>
  <c r="U419"/>
  <c r="V419"/>
  <c r="C420"/>
  <c r="D420"/>
  <c r="E420"/>
  <c r="F420"/>
  <c r="G420"/>
  <c r="H420"/>
  <c r="I420"/>
  <c r="J420"/>
  <c r="K420"/>
  <c r="L420"/>
  <c r="M420"/>
  <c r="N420"/>
  <c r="O420"/>
  <c r="P420"/>
  <c r="Q420"/>
  <c r="R420"/>
  <c r="S420"/>
  <c r="T420"/>
  <c r="U420"/>
  <c r="V420"/>
  <c r="C421"/>
  <c r="D421"/>
  <c r="E421"/>
  <c r="F421"/>
  <c r="G421"/>
  <c r="H421"/>
  <c r="I421"/>
  <c r="J421"/>
  <c r="K421"/>
  <c r="L421"/>
  <c r="M421"/>
  <c r="N421"/>
  <c r="O421"/>
  <c r="P421"/>
  <c r="Q421"/>
  <c r="R421"/>
  <c r="S421"/>
  <c r="T421"/>
  <c r="U421"/>
  <c r="V421"/>
  <c r="C422"/>
  <c r="D422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C423"/>
  <c r="D423"/>
  <c r="E423"/>
  <c r="F423"/>
  <c r="G423"/>
  <c r="H423"/>
  <c r="I423"/>
  <c r="J423"/>
  <c r="K423"/>
  <c r="L423"/>
  <c r="M423"/>
  <c r="N423"/>
  <c r="O423"/>
  <c r="P423"/>
  <c r="Q423"/>
  <c r="R423"/>
  <c r="S423"/>
  <c r="T423"/>
  <c r="U423"/>
  <c r="V423"/>
  <c r="C424"/>
  <c r="D424"/>
  <c r="E424"/>
  <c r="F424"/>
  <c r="G424"/>
  <c r="H424"/>
  <c r="I424"/>
  <c r="J424"/>
  <c r="K424"/>
  <c r="L424"/>
  <c r="M424"/>
  <c r="N424"/>
  <c r="O424"/>
  <c r="P424"/>
  <c r="Q424"/>
  <c r="R424"/>
  <c r="S424"/>
  <c r="T424"/>
  <c r="U424"/>
  <c r="V424"/>
  <c r="C425"/>
  <c r="D425"/>
  <c r="E425"/>
  <c r="F425"/>
  <c r="G425"/>
  <c r="H425"/>
  <c r="I425"/>
  <c r="J425"/>
  <c r="K425"/>
  <c r="L425"/>
  <c r="M425"/>
  <c r="N425"/>
  <c r="O425"/>
  <c r="P425"/>
  <c r="Q425"/>
  <c r="R425"/>
  <c r="S425"/>
  <c r="T425"/>
  <c r="U425"/>
  <c r="V425"/>
  <c r="C426"/>
  <c r="D426"/>
  <c r="E426"/>
  <c r="F426"/>
  <c r="G426"/>
  <c r="H426"/>
  <c r="I426"/>
  <c r="J426"/>
  <c r="K426"/>
  <c r="L426"/>
  <c r="M426"/>
  <c r="N426"/>
  <c r="O426"/>
  <c r="P426"/>
  <c r="Q426"/>
  <c r="R426"/>
  <c r="S426"/>
  <c r="T426"/>
  <c r="U426"/>
  <c r="V426"/>
  <c r="C427"/>
  <c r="D427"/>
  <c r="E427"/>
  <c r="F427"/>
  <c r="G427"/>
  <c r="H427"/>
  <c r="I427"/>
  <c r="J427"/>
  <c r="K427"/>
  <c r="L427"/>
  <c r="M427"/>
  <c r="N427"/>
  <c r="O427"/>
  <c r="P427"/>
  <c r="Q427"/>
  <c r="R427"/>
  <c r="S427"/>
  <c r="T427"/>
  <c r="U427"/>
  <c r="V427"/>
  <c r="C428"/>
  <c r="D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C429"/>
  <c r="D429"/>
  <c r="E429"/>
  <c r="F429"/>
  <c r="G429"/>
  <c r="H429"/>
  <c r="I429"/>
  <c r="J429"/>
  <c r="K429"/>
  <c r="L429"/>
  <c r="M429"/>
  <c r="N429"/>
  <c r="O429"/>
  <c r="P429"/>
  <c r="Q429"/>
  <c r="R429"/>
  <c r="S429"/>
  <c r="T429"/>
  <c r="U429"/>
  <c r="V429"/>
  <c r="C430"/>
  <c r="D430"/>
  <c r="E430"/>
  <c r="F430"/>
  <c r="G430"/>
  <c r="H430"/>
  <c r="I430"/>
  <c r="J430"/>
  <c r="K430"/>
  <c r="L430"/>
  <c r="M430"/>
  <c r="N430"/>
  <c r="O430"/>
  <c r="P430"/>
  <c r="Q430"/>
  <c r="R430"/>
  <c r="S430"/>
  <c r="T430"/>
  <c r="U430"/>
  <c r="V430"/>
  <c r="C431"/>
  <c r="D431"/>
  <c r="E431"/>
  <c r="F431"/>
  <c r="G431"/>
  <c r="H431"/>
  <c r="I431"/>
  <c r="J431"/>
  <c r="K431"/>
  <c r="L431"/>
  <c r="M431"/>
  <c r="N431"/>
  <c r="O431"/>
  <c r="P431"/>
  <c r="Q431"/>
  <c r="R431"/>
  <c r="S431"/>
  <c r="T431"/>
  <c r="U431"/>
  <c r="V431"/>
  <c r="C432"/>
  <c r="D432"/>
  <c r="E432"/>
  <c r="F432"/>
  <c r="G432"/>
  <c r="H432"/>
  <c r="I432"/>
  <c r="J432"/>
  <c r="K432"/>
  <c r="L432"/>
  <c r="M432"/>
  <c r="N432"/>
  <c r="O432"/>
  <c r="P432"/>
  <c r="Q432"/>
  <c r="R432"/>
  <c r="S432"/>
  <c r="T432"/>
  <c r="U432"/>
  <c r="V432"/>
  <c r="C433"/>
  <c r="D433"/>
  <c r="E433"/>
  <c r="F433"/>
  <c r="G433"/>
  <c r="H433"/>
  <c r="I433"/>
  <c r="J433"/>
  <c r="K433"/>
  <c r="L433"/>
  <c r="M433"/>
  <c r="N433"/>
  <c r="O433"/>
  <c r="P433"/>
  <c r="Q433"/>
  <c r="R433"/>
  <c r="S433"/>
  <c r="T433"/>
  <c r="U433"/>
  <c r="V433"/>
  <c r="C434"/>
  <c r="D434"/>
  <c r="E434"/>
  <c r="F434"/>
  <c r="G434"/>
  <c r="H434"/>
  <c r="I434"/>
  <c r="J434"/>
  <c r="K434"/>
  <c r="L434"/>
  <c r="M434"/>
  <c r="N434"/>
  <c r="O434"/>
  <c r="P434"/>
  <c r="Q434"/>
  <c r="R434"/>
  <c r="S434"/>
  <c r="T434"/>
  <c r="U434"/>
  <c r="V434"/>
  <c r="C435"/>
  <c r="D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C436"/>
  <c r="D436"/>
  <c r="E436"/>
  <c r="F436"/>
  <c r="G436"/>
  <c r="H436"/>
  <c r="I436"/>
  <c r="J436"/>
  <c r="K436"/>
  <c r="L436"/>
  <c r="M436"/>
  <c r="N436"/>
  <c r="O436"/>
  <c r="P436"/>
  <c r="Q436"/>
  <c r="R436"/>
  <c r="S436"/>
  <c r="T436"/>
  <c r="U436"/>
  <c r="V436"/>
  <c r="C437"/>
  <c r="D437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C438"/>
  <c r="D438"/>
  <c r="E438"/>
  <c r="F438"/>
  <c r="G438"/>
  <c r="H438"/>
  <c r="I438"/>
  <c r="J438"/>
  <c r="K438"/>
  <c r="L438"/>
  <c r="M438"/>
  <c r="N438"/>
  <c r="O438"/>
  <c r="P438"/>
  <c r="Q438"/>
  <c r="R438"/>
  <c r="S438"/>
  <c r="T438"/>
  <c r="U438"/>
  <c r="V438"/>
  <c r="C439"/>
  <c r="D439"/>
  <c r="E439"/>
  <c r="F439"/>
  <c r="G439"/>
  <c r="H439"/>
  <c r="I439"/>
  <c r="J439"/>
  <c r="K439"/>
  <c r="L439"/>
  <c r="M439"/>
  <c r="N439"/>
  <c r="O439"/>
  <c r="P439"/>
  <c r="Q439"/>
  <c r="R439"/>
  <c r="S439"/>
  <c r="T439"/>
  <c r="U439"/>
  <c r="V439"/>
  <c r="C440"/>
  <c r="D440"/>
  <c r="E440"/>
  <c r="F440"/>
  <c r="G440"/>
  <c r="H440"/>
  <c r="I440"/>
  <c r="J440"/>
  <c r="K440"/>
  <c r="L440"/>
  <c r="M440"/>
  <c r="N440"/>
  <c r="O440"/>
  <c r="P440"/>
  <c r="Q440"/>
  <c r="R440"/>
  <c r="S440"/>
  <c r="T440"/>
  <c r="U440"/>
  <c r="V440"/>
  <c r="C441"/>
  <c r="D441"/>
  <c r="E441"/>
  <c r="F441"/>
  <c r="G441"/>
  <c r="H441"/>
  <c r="I441"/>
  <c r="J441"/>
  <c r="K441"/>
  <c r="L441"/>
  <c r="M441"/>
  <c r="N441"/>
  <c r="O441"/>
  <c r="P441"/>
  <c r="Q441"/>
  <c r="R441"/>
  <c r="S441"/>
  <c r="T441"/>
  <c r="U441"/>
  <c r="V441"/>
  <c r="C442"/>
  <c r="D442"/>
  <c r="E442"/>
  <c r="F442"/>
  <c r="G442"/>
  <c r="H442"/>
  <c r="I442"/>
  <c r="J442"/>
  <c r="K442"/>
  <c r="L442"/>
  <c r="M442"/>
  <c r="N442"/>
  <c r="O442"/>
  <c r="P442"/>
  <c r="Q442"/>
  <c r="R442"/>
  <c r="S442"/>
  <c r="T442"/>
  <c r="U442"/>
  <c r="V442"/>
  <c r="C443"/>
  <c r="D443"/>
  <c r="E443"/>
  <c r="F443"/>
  <c r="G443"/>
  <c r="H443"/>
  <c r="I443"/>
  <c r="J443"/>
  <c r="K443"/>
  <c r="L443"/>
  <c r="M443"/>
  <c r="N443"/>
  <c r="O443"/>
  <c r="P443"/>
  <c r="Q443"/>
  <c r="R443"/>
  <c r="S443"/>
  <c r="T443"/>
  <c r="U443"/>
  <c r="V443"/>
  <c r="C444"/>
  <c r="D444"/>
  <c r="E444"/>
  <c r="F444"/>
  <c r="G444"/>
  <c r="H444"/>
  <c r="I444"/>
  <c r="J444"/>
  <c r="K444"/>
  <c r="L444"/>
  <c r="M444"/>
  <c r="N444"/>
  <c r="O444"/>
  <c r="P444"/>
  <c r="Q444"/>
  <c r="R444"/>
  <c r="S444"/>
  <c r="T444"/>
  <c r="U444"/>
  <c r="V444"/>
  <c r="C445"/>
  <c r="D445"/>
  <c r="E445"/>
  <c r="F445"/>
  <c r="G445"/>
  <c r="H445"/>
  <c r="I445"/>
  <c r="J445"/>
  <c r="K445"/>
  <c r="L445"/>
  <c r="M445"/>
  <c r="N445"/>
  <c r="O445"/>
  <c r="P445"/>
  <c r="Q445"/>
  <c r="R445"/>
  <c r="S445"/>
  <c r="T445"/>
  <c r="U445"/>
  <c r="V445"/>
  <c r="C446"/>
  <c r="D446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C447"/>
  <c r="D447"/>
  <c r="E447"/>
  <c r="F447"/>
  <c r="G447"/>
  <c r="H447"/>
  <c r="I447"/>
  <c r="J447"/>
  <c r="K447"/>
  <c r="L447"/>
  <c r="M447"/>
  <c r="N447"/>
  <c r="O447"/>
  <c r="P447"/>
  <c r="Q447"/>
  <c r="R447"/>
  <c r="S447"/>
  <c r="T447"/>
  <c r="U447"/>
  <c r="V447"/>
  <c r="C448"/>
  <c r="D448"/>
  <c r="E448"/>
  <c r="F448"/>
  <c r="G448"/>
  <c r="H448"/>
  <c r="I448"/>
  <c r="J448"/>
  <c r="K448"/>
  <c r="L448"/>
  <c r="M448"/>
  <c r="N448"/>
  <c r="O448"/>
  <c r="P448"/>
  <c r="Q448"/>
  <c r="R448"/>
  <c r="S448"/>
  <c r="T448"/>
  <c r="U448"/>
  <c r="V448"/>
  <c r="C449"/>
  <c r="D449"/>
  <c r="E449"/>
  <c r="F449"/>
  <c r="G449"/>
  <c r="H449"/>
  <c r="I449"/>
  <c r="J449"/>
  <c r="K449"/>
  <c r="L449"/>
  <c r="M449"/>
  <c r="N449"/>
  <c r="O449"/>
  <c r="P449"/>
  <c r="Q449"/>
  <c r="R449"/>
  <c r="S449"/>
  <c r="T449"/>
  <c r="U449"/>
  <c r="V449"/>
  <c r="C450"/>
  <c r="D450"/>
  <c r="E450"/>
  <c r="F450"/>
  <c r="I450"/>
  <c r="J450"/>
  <c r="K450"/>
  <c r="L450"/>
  <c r="M450"/>
  <c r="N450"/>
  <c r="O450"/>
  <c r="P450"/>
  <c r="Q450"/>
  <c r="R450"/>
  <c r="S450"/>
  <c r="T450"/>
  <c r="U450"/>
  <c r="V450"/>
  <c r="C451"/>
  <c r="D451"/>
  <c r="E451"/>
  <c r="F451"/>
  <c r="I451"/>
  <c r="J451"/>
  <c r="K451"/>
  <c r="L451"/>
  <c r="M451"/>
  <c r="N451"/>
  <c r="O451"/>
  <c r="P451"/>
  <c r="Q451"/>
  <c r="R451"/>
  <c r="S451"/>
  <c r="T451"/>
  <c r="U451"/>
  <c r="V451"/>
  <c r="C452"/>
  <c r="D452"/>
  <c r="E452"/>
  <c r="F452"/>
  <c r="G452"/>
  <c r="H452"/>
  <c r="I452"/>
  <c r="J452"/>
  <c r="K452"/>
  <c r="L452"/>
  <c r="M452"/>
  <c r="N452"/>
  <c r="O452"/>
  <c r="P452"/>
  <c r="Q452"/>
  <c r="R452"/>
  <c r="S452"/>
  <c r="T452"/>
  <c r="U452"/>
  <c r="V452"/>
  <c r="C453"/>
  <c r="D453"/>
  <c r="E453"/>
  <c r="F453"/>
  <c r="G453"/>
  <c r="H453"/>
  <c r="I453"/>
  <c r="J453"/>
  <c r="K453"/>
  <c r="L453"/>
  <c r="M453"/>
  <c r="N453"/>
  <c r="O453"/>
  <c r="P453"/>
  <c r="Q453"/>
  <c r="R453"/>
  <c r="S453"/>
  <c r="T453"/>
  <c r="U453"/>
  <c r="V453"/>
  <c r="C454"/>
  <c r="D454"/>
  <c r="E454"/>
  <c r="F454"/>
  <c r="I454"/>
  <c r="J454"/>
  <c r="K454"/>
  <c r="L454"/>
  <c r="M454"/>
  <c r="N454"/>
  <c r="O454"/>
  <c r="P454"/>
  <c r="Q454"/>
  <c r="R454"/>
  <c r="S454"/>
  <c r="T454"/>
  <c r="U454"/>
  <c r="V454"/>
  <c r="C455"/>
  <c r="D455"/>
  <c r="E455"/>
  <c r="F455"/>
  <c r="I455"/>
  <c r="J455"/>
  <c r="K455"/>
  <c r="L455"/>
  <c r="M455"/>
  <c r="N455"/>
  <c r="O455"/>
  <c r="P455"/>
  <c r="Q455"/>
  <c r="R455"/>
  <c r="S455"/>
  <c r="T455"/>
  <c r="U455"/>
  <c r="V455"/>
  <c r="C456"/>
  <c r="D456"/>
  <c r="E456"/>
  <c r="F456"/>
  <c r="G456"/>
  <c r="H456"/>
  <c r="I456"/>
  <c r="J456"/>
  <c r="K456"/>
  <c r="L456"/>
  <c r="M456"/>
  <c r="N456"/>
  <c r="O456"/>
  <c r="P456"/>
  <c r="Q456"/>
  <c r="R456"/>
  <c r="S456"/>
  <c r="T456"/>
  <c r="U456"/>
  <c r="V456"/>
  <c r="C457"/>
  <c r="D457"/>
  <c r="E457"/>
  <c r="F457"/>
  <c r="G457"/>
  <c r="H457"/>
  <c r="I457"/>
  <c r="J457"/>
  <c r="K457"/>
  <c r="L457"/>
  <c r="M457"/>
  <c r="N457"/>
  <c r="O457"/>
  <c r="P457"/>
  <c r="Q457"/>
  <c r="R457"/>
  <c r="S457"/>
  <c r="T457"/>
  <c r="U457"/>
  <c r="V457"/>
  <c r="C458"/>
  <c r="D458"/>
  <c r="E458"/>
  <c r="F458"/>
  <c r="G458"/>
  <c r="H458"/>
  <c r="I458"/>
  <c r="J458"/>
  <c r="K458"/>
  <c r="L458"/>
  <c r="M458"/>
  <c r="N458"/>
  <c r="O458"/>
  <c r="P458"/>
  <c r="Q458"/>
  <c r="R458"/>
  <c r="S458"/>
  <c r="T458"/>
  <c r="U458"/>
  <c r="V458"/>
  <c r="C459"/>
  <c r="D459"/>
  <c r="E459"/>
  <c r="F459"/>
  <c r="I459"/>
  <c r="J459"/>
  <c r="K459"/>
  <c r="L459"/>
  <c r="M459"/>
  <c r="N459"/>
  <c r="O459"/>
  <c r="P459"/>
  <c r="Q459"/>
  <c r="R459"/>
  <c r="S459"/>
  <c r="T459"/>
  <c r="U459"/>
  <c r="V459"/>
  <c r="C460"/>
  <c r="D460"/>
  <c r="E460"/>
  <c r="F460"/>
  <c r="I460"/>
  <c r="J460"/>
  <c r="K460"/>
  <c r="L460"/>
  <c r="M460"/>
  <c r="N460"/>
  <c r="O460"/>
  <c r="P460"/>
  <c r="Q460"/>
  <c r="R460"/>
  <c r="S460"/>
  <c r="T460"/>
  <c r="U460"/>
  <c r="V460"/>
  <c r="C461"/>
  <c r="D461"/>
  <c r="E461"/>
  <c r="F461"/>
  <c r="I461"/>
  <c r="J461"/>
  <c r="K461"/>
  <c r="L461"/>
  <c r="M461"/>
  <c r="N461"/>
  <c r="O461"/>
  <c r="P461"/>
  <c r="Q461"/>
  <c r="R461"/>
  <c r="S461"/>
  <c r="T461"/>
  <c r="U461"/>
  <c r="V461"/>
  <c r="C462"/>
  <c r="D462"/>
  <c r="E462"/>
  <c r="F462"/>
  <c r="I462"/>
  <c r="J462"/>
  <c r="K462"/>
  <c r="L462"/>
  <c r="M462"/>
  <c r="N462"/>
  <c r="O462"/>
  <c r="P462"/>
  <c r="Q462"/>
  <c r="R462"/>
  <c r="S462"/>
  <c r="T462"/>
  <c r="U462"/>
  <c r="V462"/>
  <c r="C463"/>
  <c r="D463"/>
  <c r="E463"/>
  <c r="F463"/>
  <c r="I463"/>
  <c r="J463"/>
  <c r="K463"/>
  <c r="L463"/>
  <c r="M463"/>
  <c r="N463"/>
  <c r="O463"/>
  <c r="P463"/>
  <c r="Q463"/>
  <c r="R463"/>
  <c r="S463"/>
  <c r="T463"/>
  <c r="U463"/>
  <c r="V463"/>
  <c r="C464"/>
  <c r="D464"/>
  <c r="E464"/>
  <c r="F464"/>
  <c r="I464"/>
  <c r="J464"/>
  <c r="K464"/>
  <c r="L464"/>
  <c r="M464"/>
  <c r="N464"/>
  <c r="O464"/>
  <c r="P464"/>
  <c r="Q464"/>
  <c r="R464"/>
  <c r="S464"/>
  <c r="T464"/>
  <c r="U464"/>
  <c r="V464"/>
  <c r="C465"/>
  <c r="D465"/>
  <c r="E465"/>
  <c r="F465"/>
  <c r="I465"/>
  <c r="J465"/>
  <c r="K465"/>
  <c r="L465"/>
  <c r="M465"/>
  <c r="N465"/>
  <c r="O465"/>
  <c r="P465"/>
  <c r="Q465"/>
  <c r="R465"/>
  <c r="S465"/>
  <c r="T465"/>
  <c r="U465"/>
  <c r="V465"/>
  <c r="C466"/>
  <c r="D466"/>
  <c r="E466"/>
  <c r="F466"/>
  <c r="I466"/>
  <c r="J466"/>
  <c r="K466"/>
  <c r="L466"/>
  <c r="M466"/>
  <c r="N466"/>
  <c r="O466"/>
  <c r="P466"/>
  <c r="Q466"/>
  <c r="R466"/>
  <c r="S466"/>
  <c r="T466"/>
  <c r="U466"/>
  <c r="V466"/>
  <c r="C467"/>
  <c r="D467"/>
  <c r="E467"/>
  <c r="F467"/>
  <c r="I467"/>
  <c r="J467"/>
  <c r="K467"/>
  <c r="L467"/>
  <c r="M467"/>
  <c r="N467"/>
  <c r="O467"/>
  <c r="P467"/>
  <c r="Q467"/>
  <c r="R467"/>
  <c r="S467"/>
  <c r="T467"/>
  <c r="U467"/>
  <c r="V467"/>
  <c r="C468"/>
  <c r="D468"/>
  <c r="E468"/>
  <c r="F468"/>
  <c r="I468"/>
  <c r="J468"/>
  <c r="K468"/>
  <c r="L468"/>
  <c r="M468"/>
  <c r="N468"/>
  <c r="O468"/>
  <c r="P468"/>
  <c r="Q468"/>
  <c r="R468"/>
  <c r="S468"/>
  <c r="T468"/>
  <c r="U468"/>
  <c r="V468"/>
  <c r="C469"/>
  <c r="D469"/>
  <c r="E469"/>
  <c r="F469"/>
  <c r="I469"/>
  <c r="J469"/>
  <c r="K469"/>
  <c r="L469"/>
  <c r="M469"/>
  <c r="N469"/>
  <c r="O469"/>
  <c r="P469"/>
  <c r="Q469"/>
  <c r="R469"/>
  <c r="S469"/>
  <c r="T469"/>
  <c r="U469"/>
  <c r="V469"/>
  <c r="C470"/>
  <c r="D470"/>
  <c r="E470"/>
  <c r="F470"/>
  <c r="I470"/>
  <c r="J470"/>
  <c r="K470"/>
  <c r="L470"/>
  <c r="M470"/>
  <c r="N470"/>
  <c r="O470"/>
  <c r="P470"/>
  <c r="Q470"/>
  <c r="R470"/>
  <c r="S470"/>
  <c r="T470"/>
  <c r="U470"/>
  <c r="V470"/>
  <c r="C471"/>
  <c r="D471"/>
  <c r="E471"/>
  <c r="I471"/>
  <c r="J471"/>
  <c r="K471"/>
  <c r="L471"/>
  <c r="M471"/>
  <c r="N471"/>
  <c r="O471"/>
  <c r="P471"/>
  <c r="Q471"/>
  <c r="R471"/>
  <c r="S471"/>
  <c r="T471"/>
  <c r="U471"/>
  <c r="V471"/>
  <c r="C472"/>
  <c r="D472"/>
  <c r="E472"/>
  <c r="I472"/>
  <c r="J472"/>
  <c r="K472"/>
  <c r="L472"/>
  <c r="M472"/>
  <c r="N472"/>
  <c r="O472"/>
  <c r="P472"/>
  <c r="Q472"/>
  <c r="R472"/>
  <c r="S472"/>
  <c r="T472"/>
  <c r="U472"/>
  <c r="V472"/>
  <c r="C473"/>
  <c r="D473"/>
  <c r="E473"/>
  <c r="F473"/>
  <c r="G473"/>
  <c r="H473"/>
  <c r="I473"/>
  <c r="J473"/>
  <c r="K473"/>
  <c r="L473"/>
  <c r="M473"/>
  <c r="N473"/>
  <c r="O473"/>
  <c r="P473"/>
  <c r="Q473"/>
  <c r="R473"/>
  <c r="S473"/>
  <c r="T473"/>
  <c r="U473"/>
  <c r="V473"/>
  <c r="C474"/>
  <c r="D474"/>
  <c r="E474"/>
  <c r="F474"/>
  <c r="G474"/>
  <c r="H474"/>
  <c r="I474"/>
  <c r="J474"/>
  <c r="K474"/>
  <c r="L474"/>
  <c r="M474"/>
  <c r="N474"/>
  <c r="O474"/>
  <c r="P474"/>
  <c r="Q474"/>
  <c r="R474"/>
  <c r="S474"/>
  <c r="T474"/>
  <c r="U474"/>
  <c r="V474"/>
  <c r="C475"/>
  <c r="D475"/>
  <c r="E475"/>
  <c r="F475"/>
  <c r="G475"/>
  <c r="H475"/>
  <c r="I475"/>
  <c r="J475"/>
  <c r="K475"/>
  <c r="L475"/>
  <c r="M475"/>
  <c r="N475"/>
  <c r="O475"/>
  <c r="P475"/>
  <c r="Q475"/>
  <c r="R475"/>
  <c r="S475"/>
  <c r="T475"/>
  <c r="U475"/>
  <c r="V475"/>
  <c r="C476"/>
  <c r="D476"/>
  <c r="E476"/>
  <c r="F476"/>
  <c r="G476"/>
  <c r="H476"/>
  <c r="I476"/>
  <c r="J476"/>
  <c r="K476"/>
  <c r="L476"/>
  <c r="M476"/>
  <c r="N476"/>
  <c r="O476"/>
  <c r="P476"/>
  <c r="Q476"/>
  <c r="R476"/>
  <c r="S476"/>
  <c r="T476"/>
  <c r="U476"/>
  <c r="V476"/>
  <c r="C477"/>
  <c r="D477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C478"/>
  <c r="D478"/>
  <c r="E478"/>
  <c r="F478"/>
  <c r="G478"/>
  <c r="H478"/>
  <c r="I478"/>
  <c r="J478"/>
  <c r="K478"/>
  <c r="L478"/>
  <c r="M478"/>
  <c r="N478"/>
  <c r="O478"/>
  <c r="P478"/>
  <c r="Q478"/>
  <c r="R478"/>
  <c r="S478"/>
  <c r="T478"/>
  <c r="U478"/>
  <c r="V478"/>
  <c r="C479"/>
  <c r="D479"/>
  <c r="E479"/>
  <c r="F479"/>
  <c r="G479"/>
  <c r="H479"/>
  <c r="I479"/>
  <c r="J479"/>
  <c r="K479"/>
  <c r="L479"/>
  <c r="M479"/>
  <c r="N479"/>
  <c r="O479"/>
  <c r="P479"/>
  <c r="Q479"/>
  <c r="R479"/>
  <c r="S479"/>
  <c r="T479"/>
  <c r="U479"/>
  <c r="V479"/>
  <c r="C480"/>
  <c r="D480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C481"/>
  <c r="D481"/>
  <c r="E481"/>
  <c r="F481"/>
  <c r="G481"/>
  <c r="H481"/>
  <c r="I481"/>
  <c r="J481"/>
  <c r="K481"/>
  <c r="L481"/>
  <c r="M481"/>
  <c r="N481"/>
  <c r="O481"/>
  <c r="P481"/>
  <c r="Q481"/>
  <c r="R481"/>
  <c r="S481"/>
  <c r="T481"/>
  <c r="U481"/>
  <c r="V481"/>
  <c r="C482"/>
  <c r="D482"/>
  <c r="E482"/>
  <c r="F482"/>
  <c r="G482"/>
  <c r="H482"/>
  <c r="I482"/>
  <c r="J482"/>
  <c r="K482"/>
  <c r="L482"/>
  <c r="M482"/>
  <c r="N482"/>
  <c r="O482"/>
  <c r="P482"/>
  <c r="Q482"/>
  <c r="R482"/>
  <c r="S482"/>
  <c r="T482"/>
  <c r="U482"/>
  <c r="V482"/>
  <c r="C483"/>
  <c r="D483"/>
  <c r="E483"/>
  <c r="F483"/>
  <c r="G483"/>
  <c r="H483"/>
  <c r="I483"/>
  <c r="J483"/>
  <c r="K483"/>
  <c r="L483"/>
  <c r="M483"/>
  <c r="N483"/>
  <c r="O483"/>
  <c r="P483"/>
  <c r="Q483"/>
  <c r="R483"/>
  <c r="S483"/>
  <c r="T483"/>
  <c r="U483"/>
  <c r="V483"/>
  <c r="C484"/>
  <c r="D484"/>
  <c r="E484"/>
  <c r="F484"/>
  <c r="G484"/>
  <c r="H484"/>
  <c r="I484"/>
  <c r="J484"/>
  <c r="K484"/>
  <c r="L484"/>
  <c r="M484"/>
  <c r="N484"/>
  <c r="O484"/>
  <c r="P484"/>
  <c r="Q484"/>
  <c r="R484"/>
  <c r="S484"/>
  <c r="T484"/>
  <c r="U484"/>
  <c r="V484"/>
  <c r="C485"/>
  <c r="D485"/>
  <c r="E485"/>
  <c r="F485"/>
  <c r="G485"/>
  <c r="H485"/>
  <c r="I485"/>
  <c r="J485"/>
  <c r="K485"/>
  <c r="L485"/>
  <c r="M485"/>
  <c r="N485"/>
  <c r="O485"/>
  <c r="P485"/>
  <c r="Q485"/>
  <c r="R485"/>
  <c r="S485"/>
  <c r="T485"/>
  <c r="U485"/>
  <c r="V485"/>
  <c r="C486"/>
  <c r="D486"/>
  <c r="E486"/>
  <c r="F486"/>
  <c r="G486"/>
  <c r="H486"/>
  <c r="I486"/>
  <c r="J486"/>
  <c r="K486"/>
  <c r="L486"/>
  <c r="M486"/>
  <c r="N486"/>
  <c r="O486"/>
  <c r="P486"/>
  <c r="Q486"/>
  <c r="R486"/>
  <c r="S486"/>
  <c r="T486"/>
  <c r="U486"/>
  <c r="V486"/>
  <c r="C487"/>
  <c r="D487"/>
  <c r="E487"/>
  <c r="F487"/>
  <c r="G487"/>
  <c r="H487"/>
  <c r="I487"/>
  <c r="J487"/>
  <c r="K487"/>
  <c r="L487"/>
  <c r="M487"/>
  <c r="N487"/>
  <c r="O487"/>
  <c r="P487"/>
  <c r="Q487"/>
  <c r="R487"/>
  <c r="S487"/>
  <c r="T487"/>
  <c r="U487"/>
  <c r="V487"/>
  <c r="C488"/>
  <c r="D488"/>
  <c r="E488"/>
  <c r="F488"/>
  <c r="G488"/>
  <c r="H488"/>
  <c r="I488"/>
  <c r="J488"/>
  <c r="K488"/>
  <c r="L488"/>
  <c r="M488"/>
  <c r="N488"/>
  <c r="O488"/>
  <c r="P488"/>
  <c r="Q488"/>
  <c r="R488"/>
  <c r="S488"/>
  <c r="T488"/>
  <c r="U488"/>
  <c r="V488"/>
  <c r="C489"/>
  <c r="D489"/>
  <c r="E489"/>
  <c r="F489"/>
  <c r="G489"/>
  <c r="H489"/>
  <c r="I489"/>
  <c r="J489"/>
  <c r="K489"/>
  <c r="L489"/>
  <c r="M489"/>
  <c r="N489"/>
  <c r="O489"/>
  <c r="P489"/>
  <c r="Q489"/>
  <c r="R489"/>
  <c r="S489"/>
  <c r="T489"/>
  <c r="U489"/>
  <c r="V489"/>
  <c r="C490"/>
  <c r="D490"/>
  <c r="E490"/>
  <c r="F490"/>
  <c r="G490"/>
  <c r="H490"/>
  <c r="I490"/>
  <c r="J490"/>
  <c r="K490"/>
  <c r="L490"/>
  <c r="M490"/>
  <c r="N490"/>
  <c r="O490"/>
  <c r="P490"/>
  <c r="Q490"/>
  <c r="R490"/>
  <c r="S490"/>
  <c r="T490"/>
  <c r="U490"/>
  <c r="V490"/>
  <c r="C491"/>
  <c r="D491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C492"/>
  <c r="D492"/>
  <c r="E492"/>
  <c r="F492"/>
  <c r="G492"/>
  <c r="H492"/>
  <c r="I492"/>
  <c r="J492"/>
  <c r="K492"/>
  <c r="L492"/>
  <c r="M492"/>
  <c r="N492"/>
  <c r="O492"/>
  <c r="P492"/>
  <c r="Q492"/>
  <c r="R492"/>
  <c r="S492"/>
  <c r="T492"/>
  <c r="U492"/>
  <c r="V492"/>
  <c r="C493"/>
  <c r="D493"/>
  <c r="E493"/>
  <c r="F493"/>
  <c r="G493"/>
  <c r="H493"/>
  <c r="I493"/>
  <c r="J493"/>
  <c r="K493"/>
  <c r="L493"/>
  <c r="M493"/>
  <c r="N493"/>
  <c r="O493"/>
  <c r="P493"/>
  <c r="Q493"/>
  <c r="R493"/>
  <c r="S493"/>
  <c r="T493"/>
  <c r="U493"/>
  <c r="V493"/>
  <c r="C494"/>
  <c r="D494"/>
  <c r="E494"/>
  <c r="F494"/>
  <c r="G494"/>
  <c r="H494"/>
  <c r="I494"/>
  <c r="J494"/>
  <c r="K494"/>
  <c r="L494"/>
  <c r="M494"/>
  <c r="N494"/>
  <c r="O494"/>
  <c r="P494"/>
  <c r="Q494"/>
  <c r="R494"/>
  <c r="S494"/>
  <c r="T494"/>
  <c r="U494"/>
  <c r="V494"/>
  <c r="C495"/>
  <c r="D495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C496"/>
  <c r="D496"/>
  <c r="E496"/>
  <c r="F496"/>
  <c r="G496"/>
  <c r="H496"/>
  <c r="I496"/>
  <c r="J496"/>
  <c r="K496"/>
  <c r="L496"/>
  <c r="M496"/>
  <c r="N496"/>
  <c r="O496"/>
  <c r="P496"/>
  <c r="Q496"/>
  <c r="R496"/>
  <c r="S496"/>
  <c r="T496"/>
  <c r="U496"/>
  <c r="V496"/>
  <c r="C497"/>
  <c r="D497"/>
  <c r="E497"/>
  <c r="F497"/>
  <c r="G497"/>
  <c r="H497"/>
  <c r="I497"/>
  <c r="J497"/>
  <c r="K497"/>
  <c r="L497"/>
  <c r="M497"/>
  <c r="N497"/>
  <c r="O497"/>
  <c r="P497"/>
  <c r="Q497"/>
  <c r="R497"/>
  <c r="S497"/>
  <c r="T497"/>
  <c r="U497"/>
  <c r="V497"/>
  <c r="C498"/>
  <c r="D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C499"/>
  <c r="D499"/>
  <c r="E499"/>
  <c r="F499"/>
  <c r="G499"/>
  <c r="H499"/>
  <c r="I499"/>
  <c r="J499"/>
  <c r="K499"/>
  <c r="L499"/>
  <c r="M499"/>
  <c r="N499"/>
  <c r="O499"/>
  <c r="P499"/>
  <c r="Q499"/>
  <c r="R499"/>
  <c r="S499"/>
  <c r="T499"/>
  <c r="U499"/>
  <c r="V499"/>
  <c r="C500"/>
  <c r="D500"/>
  <c r="E500"/>
  <c r="F500"/>
  <c r="G500"/>
  <c r="H500"/>
  <c r="I500"/>
  <c r="J500"/>
  <c r="K500"/>
  <c r="L500"/>
  <c r="M500"/>
  <c r="N500"/>
  <c r="O500"/>
  <c r="P500"/>
  <c r="Q500"/>
  <c r="R500"/>
  <c r="S500"/>
  <c r="T500"/>
  <c r="U500"/>
  <c r="V500"/>
  <c r="C501"/>
  <c r="D501"/>
  <c r="E501"/>
  <c r="F501"/>
  <c r="G501"/>
  <c r="H501"/>
  <c r="I501"/>
  <c r="J501"/>
  <c r="K501"/>
  <c r="L501"/>
  <c r="M501"/>
  <c r="N501"/>
  <c r="O501"/>
  <c r="P501"/>
  <c r="Q501"/>
  <c r="R501"/>
  <c r="S501"/>
  <c r="T501"/>
  <c r="U501"/>
  <c r="V501"/>
  <c r="C502"/>
  <c r="D502"/>
  <c r="E502"/>
  <c r="F502"/>
  <c r="G502"/>
  <c r="H502"/>
  <c r="I502"/>
  <c r="J502"/>
  <c r="K502"/>
  <c r="L502"/>
  <c r="M502"/>
  <c r="N502"/>
  <c r="O502"/>
  <c r="P502"/>
  <c r="Q502"/>
  <c r="R502"/>
  <c r="S502"/>
  <c r="T502"/>
  <c r="U502"/>
  <c r="V502"/>
  <c r="C503"/>
  <c r="D503"/>
  <c r="E503"/>
  <c r="F503"/>
  <c r="G503"/>
  <c r="H503"/>
  <c r="I503"/>
  <c r="J503"/>
  <c r="K503"/>
  <c r="L503"/>
  <c r="M503"/>
  <c r="N503"/>
  <c r="O503"/>
  <c r="P503"/>
  <c r="Q503"/>
  <c r="R503"/>
  <c r="S503"/>
  <c r="T503"/>
  <c r="U503"/>
  <c r="V503"/>
  <c r="C504"/>
  <c r="D504"/>
  <c r="E504"/>
  <c r="F504"/>
  <c r="G504"/>
  <c r="H504"/>
  <c r="I504"/>
  <c r="J504"/>
  <c r="K504"/>
  <c r="L504"/>
  <c r="M504"/>
  <c r="N504"/>
  <c r="O504"/>
  <c r="P504"/>
  <c r="Q504"/>
  <c r="R504"/>
  <c r="S504"/>
  <c r="T504"/>
  <c r="U504"/>
  <c r="V504"/>
  <c r="C505"/>
  <c r="D505"/>
  <c r="E505"/>
  <c r="F505"/>
  <c r="G505"/>
  <c r="H505"/>
  <c r="I505"/>
  <c r="J505"/>
  <c r="K505"/>
  <c r="L505"/>
  <c r="M505"/>
  <c r="N505"/>
  <c r="O505"/>
  <c r="P505"/>
  <c r="Q505"/>
  <c r="R505"/>
  <c r="S505"/>
  <c r="T505"/>
  <c r="U505"/>
  <c r="V505"/>
  <c r="C506"/>
  <c r="D506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C507"/>
  <c r="D507"/>
  <c r="E507"/>
  <c r="F507"/>
  <c r="G507"/>
  <c r="H507"/>
  <c r="I507"/>
  <c r="J507"/>
  <c r="K507"/>
  <c r="L507"/>
  <c r="M507"/>
  <c r="N507"/>
  <c r="O507"/>
  <c r="P507"/>
  <c r="Q507"/>
  <c r="R507"/>
  <c r="S507"/>
  <c r="T507"/>
  <c r="U507"/>
  <c r="V507"/>
  <c r="C508"/>
  <c r="D508"/>
  <c r="E508"/>
  <c r="F508"/>
  <c r="G508"/>
  <c r="H508"/>
  <c r="I508"/>
  <c r="J508"/>
  <c r="K508"/>
  <c r="L508"/>
  <c r="M508"/>
  <c r="N508"/>
  <c r="O508"/>
  <c r="P508"/>
  <c r="Q508"/>
  <c r="R508"/>
  <c r="S508"/>
  <c r="T508"/>
  <c r="U508"/>
  <c r="V508"/>
  <c r="C509"/>
  <c r="D509"/>
  <c r="E509"/>
  <c r="I509"/>
  <c r="J509"/>
  <c r="K509"/>
  <c r="L509"/>
  <c r="M509"/>
  <c r="N509"/>
  <c r="O509"/>
  <c r="P509"/>
  <c r="Q509"/>
  <c r="R509"/>
  <c r="S509"/>
  <c r="T509"/>
  <c r="U509"/>
  <c r="V509"/>
  <c r="C510"/>
  <c r="D510"/>
  <c r="E510"/>
  <c r="I510"/>
  <c r="J510"/>
  <c r="K510"/>
  <c r="L510"/>
  <c r="M510"/>
  <c r="N510"/>
  <c r="O510"/>
  <c r="P510"/>
  <c r="Q510"/>
  <c r="R510"/>
  <c r="S510"/>
  <c r="T510"/>
  <c r="U510"/>
  <c r="V510"/>
  <c r="C511"/>
  <c r="D511"/>
  <c r="K511"/>
  <c r="M511"/>
  <c r="R511"/>
  <c r="S511"/>
  <c r="T511"/>
  <c r="D7"/>
  <c r="E7"/>
  <c r="F7"/>
  <c r="I7"/>
  <c r="J7"/>
  <c r="K7"/>
  <c r="L7"/>
  <c r="M7"/>
  <c r="N7"/>
  <c r="O7"/>
  <c r="P7"/>
  <c r="Q7"/>
  <c r="R7"/>
  <c r="S7"/>
  <c r="T7"/>
  <c r="U7"/>
  <c r="V7"/>
  <c r="C7"/>
  <c r="A476"/>
  <c r="A477" s="1"/>
  <c r="A478" s="1"/>
  <c r="A479" s="1"/>
  <c r="A480" s="1"/>
  <c r="A481" s="1"/>
  <c r="A482" s="1"/>
  <c r="A483" s="1"/>
  <c r="A486" s="1"/>
  <c r="A487" s="1"/>
  <c r="A488" s="1"/>
  <c r="A489" s="1"/>
  <c r="A496" s="1"/>
  <c r="A497" s="1"/>
  <c r="A498" s="1"/>
  <c r="A499" s="1"/>
  <c r="A500" s="1"/>
  <c r="A501" s="1"/>
  <c r="A502" s="1"/>
  <c r="A503" s="1"/>
  <c r="A504" s="1"/>
  <c r="A505" s="1"/>
  <c r="A462"/>
  <c r="A463" s="1"/>
  <c r="A464" s="1"/>
  <c r="A465" s="1"/>
  <c r="A466" s="1"/>
  <c r="A467" s="1"/>
  <c r="A468" s="1"/>
  <c r="A469" s="1"/>
  <c r="A470" s="1"/>
  <c r="A451"/>
  <c r="A452" s="1"/>
  <c r="A453" s="1"/>
  <c r="A441"/>
  <c r="A442" s="1"/>
  <c r="A443" s="1"/>
  <c r="A444" s="1"/>
  <c r="A445" s="1"/>
  <c r="A446" s="1"/>
  <c r="A447" s="1"/>
  <c r="A440"/>
  <c r="A426"/>
  <c r="A427" s="1"/>
  <c r="A428" s="1"/>
  <c r="A429" s="1"/>
  <c r="A430" s="1"/>
  <c r="A431" s="1"/>
  <c r="A432" s="1"/>
  <c r="A433" s="1"/>
  <c r="A434" s="1"/>
  <c r="A414"/>
  <c r="A415" s="1"/>
  <c r="A416" s="1"/>
  <c r="A403"/>
  <c r="A404" s="1"/>
  <c r="A405" s="1"/>
  <c r="A406" s="1"/>
  <c r="A407" s="1"/>
  <c r="A408" s="1"/>
  <c r="A409" s="1"/>
  <c r="A410" s="1"/>
  <c r="A378"/>
  <c r="A359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51"/>
  <c r="A352" s="1"/>
  <c r="A353" s="1"/>
  <c r="A354" s="1"/>
  <c r="A355" s="1"/>
  <c r="A356" s="1"/>
  <c r="A357" s="1"/>
  <c r="A341"/>
  <c r="A342" s="1"/>
  <c r="A329"/>
  <c r="A301"/>
  <c r="A302" s="1"/>
  <c r="A303" s="1"/>
  <c r="A304" s="1"/>
  <c r="A305" s="1"/>
  <c r="A300"/>
  <c r="A293"/>
  <c r="A294" s="1"/>
  <c r="A295" s="1"/>
  <c r="A296" s="1"/>
  <c r="A292"/>
  <c r="X287"/>
  <c r="A245"/>
  <c r="A249" s="1"/>
  <c r="A253" s="1"/>
  <c r="A254" s="1"/>
  <c r="A232"/>
  <c r="A233" s="1"/>
  <c r="A241" s="1"/>
  <c r="A222"/>
  <c r="A209"/>
  <c r="A210" s="1"/>
  <c r="A211" s="1"/>
  <c r="A203"/>
  <c r="A204" s="1"/>
  <c r="A205" s="1"/>
  <c r="A157"/>
  <c r="A150"/>
  <c r="A130"/>
  <c r="A131" s="1"/>
  <c r="A132" s="1"/>
  <c r="A133" s="1"/>
  <c r="A134" s="1"/>
  <c r="A135" s="1"/>
  <c r="A136" s="1"/>
  <c r="A137" s="1"/>
  <c r="A138" s="1"/>
  <c r="A120"/>
  <c r="A121" s="1"/>
  <c r="A114"/>
  <c r="A115" s="1"/>
  <c r="A116" s="1"/>
  <c r="A100"/>
  <c r="A101" s="1"/>
  <c r="A102" s="1"/>
  <c r="A103" s="1"/>
  <c r="A104" s="1"/>
  <c r="A105" s="1"/>
  <c r="A106" s="1"/>
  <c r="A107" s="1"/>
  <c r="A89"/>
  <c r="A90" s="1"/>
  <c r="A83"/>
  <c r="A84" s="1"/>
  <c r="A85" s="1"/>
  <c r="A67"/>
  <c r="A68" s="1"/>
  <c r="A69" s="1"/>
  <c r="A70" s="1"/>
  <c r="A71" s="1"/>
  <c r="A72" s="1"/>
  <c r="A73" s="1"/>
  <c r="A74" s="1"/>
  <c r="A75" s="1"/>
  <c r="A55"/>
  <c r="A56" s="1"/>
  <c r="A57" s="1"/>
  <c r="A49"/>
  <c r="A50" s="1"/>
  <c r="A51" s="1"/>
  <c r="A36"/>
  <c r="A37" s="1"/>
  <c r="A38" s="1"/>
  <c r="A39" s="1"/>
  <c r="A40" s="1"/>
  <c r="A41" s="1"/>
  <c r="A42" s="1"/>
  <c r="A43" s="1"/>
  <c r="H470" l="1"/>
  <c r="H466"/>
  <c r="H464"/>
  <c r="H462"/>
  <c r="H460"/>
  <c r="H455"/>
  <c r="H451"/>
  <c r="G390"/>
  <c r="G388"/>
  <c r="H332"/>
  <c r="G306"/>
  <c r="G302"/>
  <c r="H266"/>
  <c r="H264"/>
  <c r="G164"/>
  <c r="G470"/>
  <c r="G466"/>
  <c r="G464"/>
  <c r="G462"/>
  <c r="G460"/>
  <c r="G455"/>
  <c r="G451"/>
  <c r="H396"/>
  <c r="H360"/>
  <c r="H336"/>
  <c r="G332"/>
  <c r="G266"/>
  <c r="G264"/>
  <c r="H252"/>
  <c r="H250"/>
  <c r="H242"/>
  <c r="G396"/>
  <c r="H383"/>
  <c r="G360"/>
  <c r="H341"/>
  <c r="H339"/>
  <c r="G336"/>
  <c r="H325"/>
  <c r="H322"/>
  <c r="H320"/>
  <c r="H294"/>
  <c r="H290"/>
  <c r="H288"/>
  <c r="H286"/>
  <c r="G252"/>
  <c r="G250"/>
  <c r="G242"/>
  <c r="G168"/>
  <c r="G469"/>
  <c r="G467"/>
  <c r="G465"/>
  <c r="G463"/>
  <c r="G461"/>
  <c r="G459"/>
  <c r="G454"/>
  <c r="G450"/>
  <c r="G397"/>
  <c r="G389"/>
  <c r="G386"/>
  <c r="G354"/>
  <c r="G346"/>
  <c r="G342"/>
  <c r="G340"/>
  <c r="G337"/>
  <c r="G333"/>
  <c r="G324"/>
  <c r="G321"/>
  <c r="G319"/>
  <c r="G308"/>
  <c r="G303"/>
  <c r="G297"/>
  <c r="G293"/>
  <c r="G289"/>
  <c r="G287"/>
  <c r="G265"/>
  <c r="G260"/>
  <c r="G258"/>
  <c r="G251"/>
  <c r="G243"/>
  <c r="G193"/>
  <c r="G145"/>
  <c r="H469"/>
  <c r="H467"/>
  <c r="H465"/>
  <c r="H463"/>
  <c r="H461"/>
  <c r="H459"/>
  <c r="H454"/>
  <c r="H450"/>
  <c r="H389"/>
  <c r="H354"/>
  <c r="H346"/>
  <c r="H342"/>
  <c r="H340"/>
  <c r="H324"/>
  <c r="H321"/>
  <c r="H319"/>
  <c r="H308"/>
  <c r="H303"/>
  <c r="H293"/>
  <c r="H289"/>
  <c r="H287"/>
  <c r="H265"/>
  <c r="H251"/>
  <c r="H243"/>
  <c r="H164"/>
  <c r="H145"/>
  <c r="AE340" i="1"/>
  <c r="AF340"/>
  <c r="AE341"/>
  <c r="AF341"/>
  <c r="AE342"/>
  <c r="AF342"/>
  <c r="P21" i="13" l="1"/>
  <c r="I44"/>
  <c r="I38"/>
  <c r="I27"/>
  <c r="I20"/>
  <c r="I17"/>
  <c r="H54"/>
  <c r="H44"/>
  <c r="H38"/>
  <c r="H36"/>
  <c r="H27"/>
  <c r="H20"/>
  <c r="H17"/>
  <c r="K44"/>
  <c r="K38"/>
  <c r="K27"/>
  <c r="K20"/>
  <c r="J54"/>
  <c r="J44"/>
  <c r="J38"/>
  <c r="J37"/>
  <c r="J36"/>
  <c r="J27"/>
  <c r="J20"/>
  <c r="J17"/>
  <c r="M516" i="16" l="1"/>
  <c r="M515"/>
  <c r="M514"/>
  <c r="C20" i="7" l="1"/>
  <c r="C11"/>
  <c r="E18"/>
  <c r="E5" i="14"/>
  <c r="C5"/>
  <c r="E8"/>
  <c r="D8"/>
  <c r="C8"/>
  <c r="E4"/>
  <c r="D4"/>
  <c r="D6" s="1"/>
  <c r="C4"/>
  <c r="H6"/>
  <c r="G6"/>
  <c r="E6" l="1"/>
  <c r="E9" s="1"/>
  <c r="F5"/>
  <c r="C6"/>
  <c r="C9" s="1"/>
  <c r="F8"/>
  <c r="F4"/>
  <c r="F6" s="1"/>
  <c r="F9" s="1"/>
  <c r="F6" i="13" l="1"/>
  <c r="G6"/>
  <c r="F8"/>
  <c r="G8"/>
  <c r="F9"/>
  <c r="G9"/>
  <c r="F10"/>
  <c r="G10"/>
  <c r="F11"/>
  <c r="G11"/>
  <c r="F12"/>
  <c r="G12"/>
  <c r="F13"/>
  <c r="G13"/>
  <c r="F14"/>
  <c r="E77" l="1"/>
  <c r="D77"/>
  <c r="C77"/>
  <c r="E14" l="1"/>
  <c r="D44"/>
  <c r="E44"/>
  <c r="E48"/>
  <c r="D48"/>
  <c r="E38"/>
  <c r="D38"/>
  <c r="E17"/>
  <c r="D17"/>
  <c r="E58"/>
  <c r="D58"/>
  <c r="C54"/>
  <c r="E49"/>
  <c r="D49"/>
  <c r="E46"/>
  <c r="E15"/>
  <c r="D15"/>
  <c r="E66"/>
  <c r="D66"/>
  <c r="E16"/>
  <c r="D16"/>
  <c r="E42"/>
  <c r="D42"/>
  <c r="E39"/>
  <c r="D39"/>
  <c r="E37"/>
  <c r="E36"/>
  <c r="E34"/>
  <c r="D34"/>
  <c r="E52"/>
  <c r="D52"/>
  <c r="C52"/>
  <c r="E27"/>
  <c r="D27"/>
  <c r="E20"/>
  <c r="D20"/>
  <c r="G14" l="1"/>
  <c r="F15"/>
  <c r="G15"/>
  <c r="F16"/>
  <c r="G16"/>
  <c r="F17"/>
  <c r="L17" s="1"/>
  <c r="G17"/>
  <c r="C18"/>
  <c r="D18"/>
  <c r="E18"/>
  <c r="F20"/>
  <c r="L20" s="1"/>
  <c r="G20"/>
  <c r="M20" s="1"/>
  <c r="F23"/>
  <c r="G23"/>
  <c r="F25"/>
  <c r="G25"/>
  <c r="F27"/>
  <c r="L27" s="1"/>
  <c r="G27"/>
  <c r="M27" s="1"/>
  <c r="F29"/>
  <c r="G29"/>
  <c r="F31"/>
  <c r="G31"/>
  <c r="F33"/>
  <c r="G33"/>
  <c r="F34"/>
  <c r="G34"/>
  <c r="F36"/>
  <c r="L36" s="1"/>
  <c r="G36"/>
  <c r="F37"/>
  <c r="L37" s="1"/>
  <c r="G37"/>
  <c r="F38"/>
  <c r="L38" s="1"/>
  <c r="G38"/>
  <c r="M38" s="1"/>
  <c r="M81" s="1"/>
  <c r="F39"/>
  <c r="G39"/>
  <c r="F41"/>
  <c r="G41"/>
  <c r="F42"/>
  <c r="G42"/>
  <c r="A43"/>
  <c r="A44" s="1"/>
  <c r="A46" s="1"/>
  <c r="A48" s="1"/>
  <c r="A49" s="1"/>
  <c r="F43"/>
  <c r="G43"/>
  <c r="F44"/>
  <c r="L44" s="1"/>
  <c r="G44"/>
  <c r="M44" s="1"/>
  <c r="F45"/>
  <c r="G45"/>
  <c r="F46"/>
  <c r="G46"/>
  <c r="F47"/>
  <c r="G47"/>
  <c r="F48"/>
  <c r="L48" s="1"/>
  <c r="G48"/>
  <c r="M48" s="1"/>
  <c r="M82" s="1"/>
  <c r="F49"/>
  <c r="G49"/>
  <c r="C50"/>
  <c r="D50"/>
  <c r="E50"/>
  <c r="F50"/>
  <c r="F52"/>
  <c r="G52"/>
  <c r="A53"/>
  <c r="A54" s="1"/>
  <c r="A55" s="1"/>
  <c r="A56" s="1"/>
  <c r="A57" s="1"/>
  <c r="A58" s="1"/>
  <c r="A59" s="1"/>
  <c r="A60" s="1"/>
  <c r="A65" s="1"/>
  <c r="A66" s="1"/>
  <c r="A68" s="1"/>
  <c r="A69" s="1"/>
  <c r="A70" s="1"/>
  <c r="A71" s="1"/>
  <c r="A72" s="1"/>
  <c r="A73" s="1"/>
  <c r="F53"/>
  <c r="G53"/>
  <c r="F54"/>
  <c r="G54"/>
  <c r="F55"/>
  <c r="G55"/>
  <c r="F56"/>
  <c r="G56"/>
  <c r="F57"/>
  <c r="G57"/>
  <c r="F58"/>
  <c r="G58"/>
  <c r="F59"/>
  <c r="G59"/>
  <c r="F61"/>
  <c r="G61"/>
  <c r="F62"/>
  <c r="G62"/>
  <c r="F63"/>
  <c r="G63"/>
  <c r="F64"/>
  <c r="G64"/>
  <c r="F65"/>
  <c r="G65"/>
  <c r="F66"/>
  <c r="G66"/>
  <c r="F68"/>
  <c r="G68"/>
  <c r="F69"/>
  <c r="G69"/>
  <c r="F70"/>
  <c r="G70"/>
  <c r="C74"/>
  <c r="D74"/>
  <c r="E74"/>
  <c r="F74"/>
  <c r="L90"/>
  <c r="G74" l="1"/>
  <c r="G50"/>
  <c r="G18"/>
  <c r="G75" s="1"/>
  <c r="C75"/>
  <c r="C78" s="1"/>
  <c r="F18"/>
  <c r="E75"/>
  <c r="E78" s="1"/>
  <c r="F75"/>
  <c r="D75"/>
  <c r="D78" s="1"/>
  <c r="AC523"/>
  <c r="J51" i="11" l="1"/>
  <c r="I51"/>
  <c r="E51"/>
  <c r="D51"/>
  <c r="J41"/>
  <c r="I41"/>
  <c r="E41"/>
  <c r="D41"/>
  <c r="D64"/>
  <c r="D57"/>
  <c r="I40"/>
  <c r="D40"/>
  <c r="I39"/>
  <c r="D39"/>
  <c r="I29"/>
  <c r="D29"/>
  <c r="O20" i="10"/>
  <c r="L20"/>
  <c r="M265" i="1"/>
  <c r="N265"/>
  <c r="J28" i="10"/>
  <c r="J26"/>
  <c r="J21"/>
  <c r="I28"/>
  <c r="I26"/>
  <c r="I21"/>
  <c r="I20"/>
  <c r="I19"/>
  <c r="G28"/>
  <c r="G26"/>
  <c r="G21"/>
  <c r="G17"/>
  <c r="F28"/>
  <c r="F26"/>
  <c r="F21"/>
  <c r="F20"/>
  <c r="F19"/>
  <c r="F17"/>
  <c r="D38"/>
  <c r="C38"/>
  <c r="D10"/>
  <c r="D28"/>
  <c r="C28"/>
  <c r="D21"/>
  <c r="C21"/>
  <c r="D13"/>
  <c r="C13"/>
  <c r="D33"/>
  <c r="C33"/>
  <c r="D29"/>
  <c r="C29"/>
  <c r="D27"/>
  <c r="D11"/>
  <c r="C11"/>
  <c r="D34"/>
  <c r="C34"/>
  <c r="D26"/>
  <c r="C26"/>
  <c r="D12"/>
  <c r="C12"/>
  <c r="D22"/>
  <c r="C22"/>
  <c r="D20"/>
  <c r="C20"/>
  <c r="D19"/>
  <c r="C19"/>
  <c r="D18"/>
  <c r="C18"/>
  <c r="D32"/>
  <c r="C32"/>
  <c r="D17"/>
  <c r="C17"/>
  <c r="AH287" i="1" l="1"/>
  <c r="Y509"/>
  <c r="AE470"/>
  <c r="AD470"/>
  <c r="AF470" s="1"/>
  <c r="AE469"/>
  <c r="AD469"/>
  <c r="AF469" s="1"/>
  <c r="AF468"/>
  <c r="AE468"/>
  <c r="AE467"/>
  <c r="AD467"/>
  <c r="AF467" s="1"/>
  <c r="AE466"/>
  <c r="AD466"/>
  <c r="AF466" s="1"/>
  <c r="AE465"/>
  <c r="AD465"/>
  <c r="AF465" s="1"/>
  <c r="AE464"/>
  <c r="AD464"/>
  <c r="AF464" s="1"/>
  <c r="AE463"/>
  <c r="AD463"/>
  <c r="AF463" s="1"/>
  <c r="AE462"/>
  <c r="AD462"/>
  <c r="AF462" s="1"/>
  <c r="AE461"/>
  <c r="AD461"/>
  <c r="AF461" s="1"/>
  <c r="AE460"/>
  <c r="AD460"/>
  <c r="AF460" s="1"/>
  <c r="AE459"/>
  <c r="AD459"/>
  <c r="AF459" s="1"/>
  <c r="AE457"/>
  <c r="AD457"/>
  <c r="AF457" s="1"/>
  <c r="AE455"/>
  <c r="AD455"/>
  <c r="AF455" s="1"/>
  <c r="AE454"/>
  <c r="AD454"/>
  <c r="AF454" s="1"/>
  <c r="AE452"/>
  <c r="AD452"/>
  <c r="AF452" s="1"/>
  <c r="AF451"/>
  <c r="AE451"/>
  <c r="AE450"/>
  <c r="AD450"/>
  <c r="AF450" s="1"/>
  <c r="AD448"/>
  <c r="AD508" s="1"/>
  <c r="Y448"/>
  <c r="Y508" s="1"/>
  <c r="Y510" s="1"/>
  <c r="AF447"/>
  <c r="AE447"/>
  <c r="AF446"/>
  <c r="AE446"/>
  <c r="AF445"/>
  <c r="AE445"/>
  <c r="AF444"/>
  <c r="AF448" s="1"/>
  <c r="AE444"/>
  <c r="AD392"/>
  <c r="AC392"/>
  <c r="AF391"/>
  <c r="AE391"/>
  <c r="O28" i="10" s="1"/>
  <c r="AF390" i="1"/>
  <c r="V390" i="16" s="1"/>
  <c r="AE390" i="1"/>
  <c r="AF389"/>
  <c r="V389" i="16" s="1"/>
  <c r="AE389" i="1"/>
  <c r="AF388"/>
  <c r="AE388"/>
  <c r="AD386"/>
  <c r="J18" i="11" s="1"/>
  <c r="AC386" i="1"/>
  <c r="I18" i="11" s="1"/>
  <c r="AF383" i="1"/>
  <c r="AF386" s="1"/>
  <c r="AE383"/>
  <c r="AE386" s="1"/>
  <c r="O13" i="10" s="1"/>
  <c r="AC379" i="1"/>
  <c r="AA379"/>
  <c r="Z379"/>
  <c r="AE363"/>
  <c r="AD363"/>
  <c r="AF363" s="1"/>
  <c r="AE355"/>
  <c r="AD355"/>
  <c r="AF355" s="1"/>
  <c r="AC347"/>
  <c r="I52" i="11" s="1"/>
  <c r="AE346" i="1"/>
  <c r="AE347" s="1"/>
  <c r="O29" i="10" s="1"/>
  <c r="AD346" i="1"/>
  <c r="AD347" s="1"/>
  <c r="J52" i="11" s="1"/>
  <c r="L52" s="1"/>
  <c r="AD343" i="1"/>
  <c r="J49" i="11" s="1"/>
  <c r="AF339" i="1"/>
  <c r="AE339"/>
  <c r="AC337"/>
  <c r="I16" i="11" s="1"/>
  <c r="AE336" i="1"/>
  <c r="AE337" s="1"/>
  <c r="O11" i="10" s="1"/>
  <c r="AD336" i="1"/>
  <c r="AD337" s="1"/>
  <c r="J16" i="11" s="1"/>
  <c r="AD333" i="1"/>
  <c r="J69" i="11" s="1"/>
  <c r="AC333" i="1"/>
  <c r="I69" i="11" s="1"/>
  <c r="K69" s="1"/>
  <c r="AF332" i="1"/>
  <c r="AF333" s="1"/>
  <c r="AE332"/>
  <c r="AE333" s="1"/>
  <c r="O34" i="10" s="1"/>
  <c r="AC330" i="1"/>
  <c r="I47" i="11" s="1"/>
  <c r="AE328" i="1"/>
  <c r="AE330" s="1"/>
  <c r="O26" i="10" s="1"/>
  <c r="AD330" i="1"/>
  <c r="J47" i="11" s="1"/>
  <c r="AC326" i="1"/>
  <c r="AE325"/>
  <c r="AD325"/>
  <c r="AD326" s="1"/>
  <c r="AE324"/>
  <c r="AD324"/>
  <c r="AF324" s="1"/>
  <c r="AC322"/>
  <c r="I45" i="11" s="1"/>
  <c r="AE321" i="1"/>
  <c r="AD321"/>
  <c r="AF321" s="1"/>
  <c r="AE320"/>
  <c r="AD320"/>
  <c r="AD322" s="1"/>
  <c r="J45" i="11" s="1"/>
  <c r="AE319" i="1"/>
  <c r="AD319"/>
  <c r="AF319" s="1"/>
  <c r="AD311"/>
  <c r="J42" i="11" s="1"/>
  <c r="AC311" i="1"/>
  <c r="I42" i="11" s="1"/>
  <c r="AF308" i="1"/>
  <c r="AF311" s="1"/>
  <c r="AE308"/>
  <c r="AE311" s="1"/>
  <c r="O22" i="10" s="1"/>
  <c r="AE303" i="1"/>
  <c r="AB303"/>
  <c r="AD303" s="1"/>
  <c r="AF303" s="1"/>
  <c r="AE302"/>
  <c r="AD302"/>
  <c r="AF294"/>
  <c r="AE294"/>
  <c r="AF293"/>
  <c r="AE293"/>
  <c r="O19" i="10" s="1"/>
  <c r="AE290" i="1"/>
  <c r="AD290"/>
  <c r="AF290" s="1"/>
  <c r="AE289"/>
  <c r="AD289"/>
  <c r="AF289" s="1"/>
  <c r="AE288"/>
  <c r="AD288"/>
  <c r="AF288" s="1"/>
  <c r="AE287"/>
  <c r="AD287"/>
  <c r="AF287" s="1"/>
  <c r="AE286"/>
  <c r="AD286"/>
  <c r="AC283"/>
  <c r="AE282"/>
  <c r="AD282"/>
  <c r="AF282" s="1"/>
  <c r="AE281"/>
  <c r="AD281"/>
  <c r="AF281" s="1"/>
  <c r="AE279"/>
  <c r="AD279"/>
  <c r="AF279" s="1"/>
  <c r="AE278"/>
  <c r="AD278"/>
  <c r="AF278" s="1"/>
  <c r="AE277"/>
  <c r="AD277"/>
  <c r="AF277" s="1"/>
  <c r="AE271"/>
  <c r="AF271"/>
  <c r="AE270"/>
  <c r="AD270"/>
  <c r="AF270" s="1"/>
  <c r="AE269"/>
  <c r="AD269"/>
  <c r="AF269" s="1"/>
  <c r="AE268"/>
  <c r="AD268"/>
  <c r="AF268" s="1"/>
  <c r="AE266"/>
  <c r="AD266"/>
  <c r="AF266" s="1"/>
  <c r="AE265"/>
  <c r="AD265"/>
  <c r="AF265" s="1"/>
  <c r="AE264"/>
  <c r="AD264"/>
  <c r="AD283" s="1"/>
  <c r="J37" i="11" s="1"/>
  <c r="L37" s="1"/>
  <c r="AC258" i="1"/>
  <c r="AC259" s="1"/>
  <c r="AC260" s="1"/>
  <c r="I55" i="11" s="1"/>
  <c r="K55" s="1"/>
  <c r="AA258" i="1"/>
  <c r="Z258"/>
  <c r="Z259" s="1"/>
  <c r="AE252"/>
  <c r="AD252"/>
  <c r="AF252" s="1"/>
  <c r="V252" i="16" s="1"/>
  <c r="AE251" i="1"/>
  <c r="AD251"/>
  <c r="AF251" s="1"/>
  <c r="V251" i="16" s="1"/>
  <c r="AE250" i="1"/>
  <c r="AD250"/>
  <c r="AF250" s="1"/>
  <c r="V250" i="16" s="1"/>
  <c r="AE243" i="1"/>
  <c r="AD243"/>
  <c r="AF243" s="1"/>
  <c r="V243" i="16" s="1"/>
  <c r="AE242" i="1"/>
  <c r="AD242"/>
  <c r="AD258" s="1"/>
  <c r="AD259" s="1"/>
  <c r="AD260" s="1"/>
  <c r="J55" i="11" s="1"/>
  <c r="J77" s="1"/>
  <c r="AC168" i="1"/>
  <c r="AC193" s="1"/>
  <c r="AA168"/>
  <c r="Z168"/>
  <c r="Y168"/>
  <c r="X168"/>
  <c r="AE164"/>
  <c r="AE168" s="1"/>
  <c r="AE193" s="1"/>
  <c r="O17" i="10" s="1"/>
  <c r="AD164" i="1"/>
  <c r="AC147"/>
  <c r="I22" i="11" s="1"/>
  <c r="K22" s="1"/>
  <c r="AE145" i="1"/>
  <c r="AE147" s="1"/>
  <c r="O16" i="10" s="1"/>
  <c r="AD145" i="1"/>
  <c r="AD147" s="1"/>
  <c r="AC526" i="11"/>
  <c r="K93"/>
  <c r="L69"/>
  <c r="L64"/>
  <c r="K64"/>
  <c r="F64"/>
  <c r="A56"/>
  <c r="A57" s="1"/>
  <c r="A58" s="1"/>
  <c r="A59" s="1"/>
  <c r="A60" s="1"/>
  <c r="A61" s="1"/>
  <c r="A62" s="1"/>
  <c r="A63" s="1"/>
  <c r="A68" s="1"/>
  <c r="A69" s="1"/>
  <c r="A71" s="1"/>
  <c r="A72" s="1"/>
  <c r="A73" s="1"/>
  <c r="A74" s="1"/>
  <c r="A75" s="1"/>
  <c r="A76" s="1"/>
  <c r="H53"/>
  <c r="C53"/>
  <c r="K52"/>
  <c r="L51"/>
  <c r="K51"/>
  <c r="G51"/>
  <c r="F51"/>
  <c r="L49"/>
  <c r="K49"/>
  <c r="F49"/>
  <c r="L47"/>
  <c r="K47"/>
  <c r="A46"/>
  <c r="A47" s="1"/>
  <c r="A49" s="1"/>
  <c r="A51" s="1"/>
  <c r="A52" s="1"/>
  <c r="K45"/>
  <c r="L45"/>
  <c r="K42"/>
  <c r="L42"/>
  <c r="K41"/>
  <c r="L41"/>
  <c r="F41"/>
  <c r="G41"/>
  <c r="K40"/>
  <c r="F40"/>
  <c r="K39"/>
  <c r="F39"/>
  <c r="K29"/>
  <c r="F29"/>
  <c r="H20"/>
  <c r="C20"/>
  <c r="L18"/>
  <c r="L83" s="1"/>
  <c r="K18"/>
  <c r="L16"/>
  <c r="K16"/>
  <c r="K15"/>
  <c r="F15"/>
  <c r="D35" i="10"/>
  <c r="C35"/>
  <c r="D30"/>
  <c r="C30"/>
  <c r="K26"/>
  <c r="K21"/>
  <c r="D14"/>
  <c r="C14"/>
  <c r="C21" i="7"/>
  <c r="C10"/>
  <c r="C9"/>
  <c r="C8"/>
  <c r="C4"/>
  <c r="F5" i="5"/>
  <c r="C5"/>
  <c r="AC17" i="4"/>
  <c r="AC18" s="1"/>
  <c r="AB17"/>
  <c r="AB18" s="1"/>
  <c r="AA17"/>
  <c r="AA18" s="1"/>
  <c r="Z17"/>
  <c r="Z18" s="1"/>
  <c r="Y17"/>
  <c r="Y18" s="1"/>
  <c r="X17"/>
  <c r="X18" s="1"/>
  <c r="W17"/>
  <c r="W18" s="1"/>
  <c r="V17"/>
  <c r="V18" s="1"/>
  <c r="U17"/>
  <c r="U18" s="1"/>
  <c r="T17"/>
  <c r="T18" s="1"/>
  <c r="S17"/>
  <c r="S18" s="1"/>
  <c r="R17"/>
  <c r="R18" s="1"/>
  <c r="Q17"/>
  <c r="Q18" s="1"/>
  <c r="P17"/>
  <c r="P18" s="1"/>
  <c r="O17"/>
  <c r="O18" s="1"/>
  <c r="N17"/>
  <c r="N18" s="1"/>
  <c r="M17"/>
  <c r="M18" s="1"/>
  <c r="L17"/>
  <c r="L18" s="1"/>
  <c r="K17"/>
  <c r="K18" s="1"/>
  <c r="J17"/>
  <c r="J18" s="1"/>
  <c r="I17"/>
  <c r="I18" s="1"/>
  <c r="H17"/>
  <c r="H18" s="1"/>
  <c r="H16"/>
  <c r="X15"/>
  <c r="X16" s="1"/>
  <c r="V15"/>
  <c r="V16" s="1"/>
  <c r="U15"/>
  <c r="U16" s="1"/>
  <c r="T15"/>
  <c r="T16" s="1"/>
  <c r="S15"/>
  <c r="S16" s="1"/>
  <c r="R15"/>
  <c r="R16" s="1"/>
  <c r="Q15"/>
  <c r="Q16" s="1"/>
  <c r="P15"/>
  <c r="P16" s="1"/>
  <c r="O15"/>
  <c r="O16" s="1"/>
  <c r="L15"/>
  <c r="L16" s="1"/>
  <c r="K15"/>
  <c r="K16" s="1"/>
  <c r="I15"/>
  <c r="I16" s="1"/>
  <c r="H15"/>
  <c r="AC13"/>
  <c r="AC14" s="1"/>
  <c r="AB13"/>
  <c r="AB14" s="1"/>
  <c r="AA13"/>
  <c r="AA14" s="1"/>
  <c r="Z13"/>
  <c r="Z14" s="1"/>
  <c r="Y13"/>
  <c r="Y14" s="1"/>
  <c r="X13"/>
  <c r="X14" s="1"/>
  <c r="W13"/>
  <c r="W14" s="1"/>
  <c r="V13"/>
  <c r="V14" s="1"/>
  <c r="U13"/>
  <c r="U14" s="1"/>
  <c r="T13"/>
  <c r="T14" s="1"/>
  <c r="S13"/>
  <c r="S14" s="1"/>
  <c r="R13"/>
  <c r="R14" s="1"/>
  <c r="Q13"/>
  <c r="Q14" s="1"/>
  <c r="P13"/>
  <c r="P14" s="1"/>
  <c r="O13"/>
  <c r="O14" s="1"/>
  <c r="N13"/>
  <c r="N14" s="1"/>
  <c r="M13"/>
  <c r="M14" s="1"/>
  <c r="L13"/>
  <c r="L14" s="1"/>
  <c r="K13"/>
  <c r="K14" s="1"/>
  <c r="J13"/>
  <c r="J14" s="1"/>
  <c r="I13"/>
  <c r="I14" s="1"/>
  <c r="H13"/>
  <c r="H14" s="1"/>
  <c r="X12"/>
  <c r="Q12"/>
  <c r="P12"/>
  <c r="I12"/>
  <c r="H12"/>
  <c r="AC11"/>
  <c r="AC12" s="1"/>
  <c r="AB11"/>
  <c r="AB12" s="1"/>
  <c r="AA11"/>
  <c r="AA12" s="1"/>
  <c r="Z11"/>
  <c r="Z12" s="1"/>
  <c r="Y11"/>
  <c r="Y12" s="1"/>
  <c r="X11"/>
  <c r="W11"/>
  <c r="W12" s="1"/>
  <c r="V11"/>
  <c r="V12" s="1"/>
  <c r="U11"/>
  <c r="U12" s="1"/>
  <c r="T11"/>
  <c r="T12" s="1"/>
  <c r="S11"/>
  <c r="S12" s="1"/>
  <c r="R11"/>
  <c r="R12" s="1"/>
  <c r="Q11"/>
  <c r="P11"/>
  <c r="O11"/>
  <c r="O12" s="1"/>
  <c r="N11"/>
  <c r="N12" s="1"/>
  <c r="M11"/>
  <c r="M12" s="1"/>
  <c r="L11"/>
  <c r="L12" s="1"/>
  <c r="K11"/>
  <c r="K12" s="1"/>
  <c r="J11"/>
  <c r="J12" s="1"/>
  <c r="I11"/>
  <c r="H11"/>
  <c r="X9"/>
  <c r="X10" s="1"/>
  <c r="V9"/>
  <c r="V10" s="1"/>
  <c r="U9"/>
  <c r="U10" s="1"/>
  <c r="T9"/>
  <c r="T10" s="1"/>
  <c r="S9"/>
  <c r="S10" s="1"/>
  <c r="R9"/>
  <c r="R10" s="1"/>
  <c r="Q9"/>
  <c r="Q10" s="1"/>
  <c r="P9"/>
  <c r="P10" s="1"/>
  <c r="O9"/>
  <c r="O10" s="1"/>
  <c r="L9"/>
  <c r="L10" s="1"/>
  <c r="K9"/>
  <c r="K10" s="1"/>
  <c r="I9"/>
  <c r="I10" s="1"/>
  <c r="H9"/>
  <c r="H10" s="1"/>
  <c r="X8"/>
  <c r="V8"/>
  <c r="U8"/>
  <c r="T8"/>
  <c r="S8"/>
  <c r="R8"/>
  <c r="Q8"/>
  <c r="P8"/>
  <c r="O8"/>
  <c r="L8"/>
  <c r="K8"/>
  <c r="I8"/>
  <c r="H8"/>
  <c r="X6"/>
  <c r="V6"/>
  <c r="U6"/>
  <c r="T6"/>
  <c r="S6"/>
  <c r="R6"/>
  <c r="Q6"/>
  <c r="P6"/>
  <c r="O6"/>
  <c r="L6"/>
  <c r="K6"/>
  <c r="I6"/>
  <c r="H6"/>
  <c r="G6"/>
  <c r="F6"/>
  <c r="E6"/>
  <c r="D6"/>
  <c r="C6"/>
  <c r="Z9"/>
  <c r="N15"/>
  <c r="N9"/>
  <c r="AB15"/>
  <c r="AB16" s="1"/>
  <c r="Y9"/>
  <c r="W15"/>
  <c r="M9"/>
  <c r="J15"/>
  <c r="W383" i="1"/>
  <c r="AF392" l="1"/>
  <c r="V392" i="16" s="1"/>
  <c r="V388"/>
  <c r="K77" i="11"/>
  <c r="P22" i="10"/>
  <c r="C26" i="9"/>
  <c r="AF326" i="1"/>
  <c r="J17" i="11"/>
  <c r="L17" s="1"/>
  <c r="P34" i="10"/>
  <c r="C35" i="9"/>
  <c r="AD306" i="1"/>
  <c r="J40" i="11" s="1"/>
  <c r="L40" s="1"/>
  <c r="AF325" i="1"/>
  <c r="J22" i="11"/>
  <c r="L22" s="1"/>
  <c r="C6" i="9"/>
  <c r="C9" s="1"/>
  <c r="AE326" i="1"/>
  <c r="O12" i="10" s="1"/>
  <c r="O14" s="1"/>
  <c r="I17" i="11"/>
  <c r="AE392" i="1"/>
  <c r="O21" i="10"/>
  <c r="AF145" i="1"/>
  <c r="AF147" s="1"/>
  <c r="P16" i="10" s="1"/>
  <c r="AC398" i="1"/>
  <c r="AC511" s="1"/>
  <c r="AF258"/>
  <c r="V258" i="16" s="1"/>
  <c r="AE283" i="1"/>
  <c r="O18" i="10" s="1"/>
  <c r="AD297" i="1"/>
  <c r="J39" i="11" s="1"/>
  <c r="L39" s="1"/>
  <c r="AF286" i="1"/>
  <c r="AE322"/>
  <c r="O24" i="10" s="1"/>
  <c r="AF336" i="1"/>
  <c r="AF337" s="1"/>
  <c r="AF343"/>
  <c r="AD168"/>
  <c r="AD193" s="1"/>
  <c r="J29" i="11"/>
  <c r="L29" s="1"/>
  <c r="AF164" i="1"/>
  <c r="AD471"/>
  <c r="AD509" s="1"/>
  <c r="AD510" s="1"/>
  <c r="C37" i="9"/>
  <c r="P13" i="10"/>
  <c r="P21"/>
  <c r="C15" i="9"/>
  <c r="W7" i="4"/>
  <c r="W8" s="1"/>
  <c r="W5"/>
  <c r="W6" s="1"/>
  <c r="W16" s="1"/>
  <c r="I37" i="11"/>
  <c r="K37" s="1"/>
  <c r="K53" s="1"/>
  <c r="AF264" i="1"/>
  <c r="AF283" s="1"/>
  <c r="C30" i="9"/>
  <c r="P28" i="10"/>
  <c r="J9" i="4"/>
  <c r="W9"/>
  <c r="D36" i="10"/>
  <c r="E17" s="1"/>
  <c r="C36"/>
  <c r="C39" s="1"/>
  <c r="AF508" i="1"/>
  <c r="AE259"/>
  <c r="Z260"/>
  <c r="AF297"/>
  <c r="AF471"/>
  <c r="AF509" s="1"/>
  <c r="AF242"/>
  <c r="V242" i="16" s="1"/>
  <c r="AA259" i="1"/>
  <c r="AF302"/>
  <c r="AF306" s="1"/>
  <c r="AF320"/>
  <c r="AF322" s="1"/>
  <c r="AF328"/>
  <c r="AF330" s="1"/>
  <c r="AF346"/>
  <c r="AF347" s="1"/>
  <c r="AD379"/>
  <c r="AD398" s="1"/>
  <c r="AE258"/>
  <c r="M6" i="4"/>
  <c r="M8" s="1"/>
  <c r="M15"/>
  <c r="Z15"/>
  <c r="Z16" s="1"/>
  <c r="Z6"/>
  <c r="Z10" s="1"/>
  <c r="E34" i="10"/>
  <c r="L84" i="11"/>
  <c r="J16" i="4"/>
  <c r="Z8"/>
  <c r="AC15"/>
  <c r="AA15"/>
  <c r="Y6"/>
  <c r="Y8" s="1"/>
  <c r="N10"/>
  <c r="N6"/>
  <c r="N16" s="1"/>
  <c r="J53" i="11"/>
  <c r="I77"/>
  <c r="J6" i="4"/>
  <c r="J10" s="1"/>
  <c r="Y15"/>
  <c r="Y16" s="1"/>
  <c r="L55" i="11"/>
  <c r="L85"/>
  <c r="K28" i="10"/>
  <c r="I53" i="11"/>
  <c r="J471" i="1"/>
  <c r="N470"/>
  <c r="L470"/>
  <c r="N469"/>
  <c r="L469"/>
  <c r="N467"/>
  <c r="L467"/>
  <c r="N466"/>
  <c r="L466"/>
  <c r="N465"/>
  <c r="L465"/>
  <c r="N464"/>
  <c r="L464"/>
  <c r="N463"/>
  <c r="L463"/>
  <c r="N462"/>
  <c r="L462"/>
  <c r="N461"/>
  <c r="L461"/>
  <c r="N460"/>
  <c r="L460"/>
  <c r="N459"/>
  <c r="L459"/>
  <c r="N455"/>
  <c r="L455"/>
  <c r="N454"/>
  <c r="L454"/>
  <c r="N452"/>
  <c r="L452"/>
  <c r="N451"/>
  <c r="L451"/>
  <c r="N450"/>
  <c r="L450"/>
  <c r="K17" i="13"/>
  <c r="M17" s="1"/>
  <c r="F455" i="1"/>
  <c r="D330"/>
  <c r="C330"/>
  <c r="J397"/>
  <c r="F397" i="16" s="1"/>
  <c r="H397" s="1"/>
  <c r="I397" i="1"/>
  <c r="F397"/>
  <c r="E397"/>
  <c r="N396"/>
  <c r="N397" s="1"/>
  <c r="M396"/>
  <c r="M397" s="1"/>
  <c r="L396"/>
  <c r="K396"/>
  <c r="N391"/>
  <c r="M391"/>
  <c r="N390"/>
  <c r="M390"/>
  <c r="N389"/>
  <c r="M389"/>
  <c r="N388"/>
  <c r="M388"/>
  <c r="M392" s="1"/>
  <c r="N383"/>
  <c r="N386" s="1"/>
  <c r="J17" i="17" s="1"/>
  <c r="J23" s="1"/>
  <c r="J25" s="1"/>
  <c r="J27" s="1"/>
  <c r="M383" i="1"/>
  <c r="M386" s="1"/>
  <c r="J392"/>
  <c r="F392" i="16" s="1"/>
  <c r="H392" s="1"/>
  <c r="I392" i="1"/>
  <c r="E392" i="16" s="1"/>
  <c r="G392" s="1"/>
  <c r="F392" i="1"/>
  <c r="E392"/>
  <c r="L390"/>
  <c r="K390"/>
  <c r="L389"/>
  <c r="K389"/>
  <c r="L388"/>
  <c r="K388"/>
  <c r="J386"/>
  <c r="I386"/>
  <c r="I13" i="10" s="1"/>
  <c r="L383" i="1"/>
  <c r="K383"/>
  <c r="J379"/>
  <c r="I379"/>
  <c r="N360"/>
  <c r="M360"/>
  <c r="O360" s="1"/>
  <c r="L360"/>
  <c r="K360"/>
  <c r="N354"/>
  <c r="N379" s="1"/>
  <c r="M354"/>
  <c r="L354"/>
  <c r="K354"/>
  <c r="J347"/>
  <c r="F347" i="16" s="1"/>
  <c r="H347" s="1"/>
  <c r="I347" i="1"/>
  <c r="E347" i="16" s="1"/>
  <c r="G347" s="1"/>
  <c r="N346" i="1"/>
  <c r="N347" s="1"/>
  <c r="M346"/>
  <c r="M347" s="1"/>
  <c r="L346"/>
  <c r="K346"/>
  <c r="M343"/>
  <c r="J343"/>
  <c r="F343" i="16" s="1"/>
  <c r="H343" s="1"/>
  <c r="I343" i="1"/>
  <c r="F343"/>
  <c r="I46" i="13" s="1"/>
  <c r="E343" i="1"/>
  <c r="N342"/>
  <c r="N341"/>
  <c r="N340"/>
  <c r="N339"/>
  <c r="L339"/>
  <c r="J337"/>
  <c r="F337" i="16" s="1"/>
  <c r="H337" s="1"/>
  <c r="I337" i="1"/>
  <c r="N336"/>
  <c r="N337" s="1"/>
  <c r="M336"/>
  <c r="M337" s="1"/>
  <c r="L336"/>
  <c r="K336"/>
  <c r="N332"/>
  <c r="N333" s="1"/>
  <c r="M332"/>
  <c r="M333" s="1"/>
  <c r="J333"/>
  <c r="F333" i="16" s="1"/>
  <c r="H333" s="1"/>
  <c r="I333" i="1"/>
  <c r="L332"/>
  <c r="K332"/>
  <c r="I326"/>
  <c r="E326" i="16" s="1"/>
  <c r="G326" s="1"/>
  <c r="N325" i="1"/>
  <c r="M325"/>
  <c r="L325"/>
  <c r="K325"/>
  <c r="M324"/>
  <c r="M326" s="1"/>
  <c r="K324"/>
  <c r="N324"/>
  <c r="F324"/>
  <c r="N321"/>
  <c r="M321"/>
  <c r="L321"/>
  <c r="K321"/>
  <c r="N320"/>
  <c r="M320"/>
  <c r="L320"/>
  <c r="K320"/>
  <c r="N319"/>
  <c r="N322" s="1"/>
  <c r="M319"/>
  <c r="M322" s="1"/>
  <c r="L319"/>
  <c r="K319"/>
  <c r="J322"/>
  <c r="I322"/>
  <c r="F322"/>
  <c r="I42" i="13" s="1"/>
  <c r="E322" i="1"/>
  <c r="H42" i="13" s="1"/>
  <c r="H321" i="1"/>
  <c r="G321"/>
  <c r="H320"/>
  <c r="G320"/>
  <c r="H319"/>
  <c r="G319"/>
  <c r="J311"/>
  <c r="F311" i="16" s="1"/>
  <c r="H311" s="1"/>
  <c r="I311" i="1"/>
  <c r="E311" i="16" s="1"/>
  <c r="G311" s="1"/>
  <c r="N308" i="1"/>
  <c r="N311" s="1"/>
  <c r="M308"/>
  <c r="M311" s="1"/>
  <c r="L308"/>
  <c r="K308"/>
  <c r="J306"/>
  <c r="F306" i="16" s="1"/>
  <c r="H306" s="1"/>
  <c r="N303" i="1"/>
  <c r="M303"/>
  <c r="L303"/>
  <c r="K303"/>
  <c r="N302"/>
  <c r="M302"/>
  <c r="L302"/>
  <c r="K302"/>
  <c r="N294"/>
  <c r="M294"/>
  <c r="N293"/>
  <c r="M293"/>
  <c r="N290"/>
  <c r="M290"/>
  <c r="N289"/>
  <c r="M289"/>
  <c r="N288"/>
  <c r="M288"/>
  <c r="N287"/>
  <c r="M287"/>
  <c r="N286"/>
  <c r="M286"/>
  <c r="N279"/>
  <c r="M279"/>
  <c r="N278"/>
  <c r="M278"/>
  <c r="N277"/>
  <c r="M277"/>
  <c r="N270"/>
  <c r="M270"/>
  <c r="N269"/>
  <c r="M269"/>
  <c r="N268"/>
  <c r="M268"/>
  <c r="N266"/>
  <c r="M266"/>
  <c r="N264"/>
  <c r="M264"/>
  <c r="N252"/>
  <c r="M252"/>
  <c r="N251"/>
  <c r="M251"/>
  <c r="N250"/>
  <c r="M250"/>
  <c r="L294"/>
  <c r="K294"/>
  <c r="L293"/>
  <c r="K293"/>
  <c r="L290"/>
  <c r="K290"/>
  <c r="L289"/>
  <c r="K289"/>
  <c r="L288"/>
  <c r="K288"/>
  <c r="L287"/>
  <c r="K287"/>
  <c r="L286"/>
  <c r="K286"/>
  <c r="L279"/>
  <c r="K279"/>
  <c r="L278"/>
  <c r="K278"/>
  <c r="L277"/>
  <c r="K277"/>
  <c r="L270"/>
  <c r="K270"/>
  <c r="L269"/>
  <c r="K269"/>
  <c r="L268"/>
  <c r="K268"/>
  <c r="J297"/>
  <c r="F297" i="16" s="1"/>
  <c r="H297" s="1"/>
  <c r="F290" i="1"/>
  <c r="F289"/>
  <c r="F288"/>
  <c r="F287"/>
  <c r="F286"/>
  <c r="L53" i="11" l="1"/>
  <c r="O30" i="10"/>
  <c r="AF168" i="1"/>
  <c r="V164" i="16"/>
  <c r="M379" i="1"/>
  <c r="I33" i="10"/>
  <c r="E379" i="16"/>
  <c r="G379" s="1"/>
  <c r="X360" i="1"/>
  <c r="I360" i="16"/>
  <c r="N471" i="1"/>
  <c r="N509" s="1"/>
  <c r="J509"/>
  <c r="F471" i="16"/>
  <c r="H471" s="1"/>
  <c r="J13" i="10"/>
  <c r="F386" i="16"/>
  <c r="H386" s="1"/>
  <c r="N392" i="1"/>
  <c r="J33" i="10"/>
  <c r="F379" i="16"/>
  <c r="H379" s="1"/>
  <c r="M283" i="1"/>
  <c r="N283"/>
  <c r="K37" i="13"/>
  <c r="M37" s="1"/>
  <c r="J20" i="10"/>
  <c r="K39" i="13"/>
  <c r="M39" s="1"/>
  <c r="J22" i="10"/>
  <c r="K42" i="13"/>
  <c r="M42" s="1"/>
  <c r="J24" i="10"/>
  <c r="J16" i="13"/>
  <c r="L16" s="1"/>
  <c r="I12" i="10"/>
  <c r="K66" i="13"/>
  <c r="M66" s="1"/>
  <c r="J34" i="10"/>
  <c r="K15" i="13"/>
  <c r="M15" s="1"/>
  <c r="J11" i="10"/>
  <c r="K46" i="13"/>
  <c r="M46" s="1"/>
  <c r="J27" i="10"/>
  <c r="J49" i="13"/>
  <c r="L49" s="1"/>
  <c r="I29" i="10"/>
  <c r="C19" i="9"/>
  <c r="P20" i="10"/>
  <c r="P19"/>
  <c r="C18" i="9"/>
  <c r="I20" i="11"/>
  <c r="I78" s="1"/>
  <c r="I81" s="1"/>
  <c r="K17"/>
  <c r="K20" s="1"/>
  <c r="P12" i="10"/>
  <c r="C22" i="9"/>
  <c r="N326" i="1"/>
  <c r="L324"/>
  <c r="K36" i="13"/>
  <c r="M36" s="1"/>
  <c r="J19" i="10"/>
  <c r="J39" i="13"/>
  <c r="L39" s="1"/>
  <c r="I22" i="10"/>
  <c r="J42" i="13"/>
  <c r="L42" s="1"/>
  <c r="I24" i="10"/>
  <c r="J66" i="13"/>
  <c r="L66" s="1"/>
  <c r="I34" i="10"/>
  <c r="J15" i="13"/>
  <c r="I11" i="10"/>
  <c r="K49" i="13"/>
  <c r="M49" s="1"/>
  <c r="J29" i="10"/>
  <c r="M80" i="13"/>
  <c r="C21" i="9"/>
  <c r="P24" i="10"/>
  <c r="C29" i="9"/>
  <c r="P11" i="10"/>
  <c r="C24" i="9"/>
  <c r="P27" i="10"/>
  <c r="C31" i="9"/>
  <c r="P29" i="10"/>
  <c r="AD472" i="1"/>
  <c r="J15" i="11"/>
  <c r="J20" s="1"/>
  <c r="J78" s="1"/>
  <c r="H5" i="5"/>
  <c r="I5" s="1"/>
  <c r="C23" i="9"/>
  <c r="P26" i="10"/>
  <c r="C16" i="9"/>
  <c r="P18" i="10"/>
  <c r="AD511" i="1"/>
  <c r="H4" i="5"/>
  <c r="W10" i="4"/>
  <c r="J8"/>
  <c r="E31" i="10"/>
  <c r="E15"/>
  <c r="E32"/>
  <c r="E18"/>
  <c r="E10"/>
  <c r="E5"/>
  <c r="E33"/>
  <c r="E35"/>
  <c r="E29"/>
  <c r="E11"/>
  <c r="E6"/>
  <c r="E26"/>
  <c r="E24"/>
  <c r="E9"/>
  <c r="E27"/>
  <c r="E16"/>
  <c r="E19"/>
  <c r="D39"/>
  <c r="E28"/>
  <c r="E25"/>
  <c r="E23"/>
  <c r="E8"/>
  <c r="E21"/>
  <c r="E30"/>
  <c r="E13"/>
  <c r="E14"/>
  <c r="E36"/>
  <c r="E22"/>
  <c r="E20"/>
  <c r="E12"/>
  <c r="E7"/>
  <c r="K78" i="11"/>
  <c r="AA260" i="1"/>
  <c r="AF259"/>
  <c r="V259" i="16" s="1"/>
  <c r="AF472" i="1"/>
  <c r="AF510"/>
  <c r="Z398"/>
  <c r="Z511" s="1"/>
  <c r="AE260"/>
  <c r="Y10" i="4"/>
  <c r="M10"/>
  <c r="M16"/>
  <c r="N8"/>
  <c r="AA16"/>
  <c r="N306" i="1"/>
  <c r="M297"/>
  <c r="M306"/>
  <c r="J326"/>
  <c r="F326" i="16" s="1"/>
  <c r="H326" s="1"/>
  <c r="O354" i="1"/>
  <c r="X354" s="1"/>
  <c r="N343"/>
  <c r="J472"/>
  <c r="F472" i="16" s="1"/>
  <c r="H472" s="1"/>
  <c r="N297" i="1"/>
  <c r="C32" i="9" l="1"/>
  <c r="L15" i="11"/>
  <c r="L20" s="1"/>
  <c r="AF193" i="1"/>
  <c r="V168" i="16"/>
  <c r="AE360" i="1"/>
  <c r="U360" i="16" s="1"/>
  <c r="P360"/>
  <c r="J510" i="1"/>
  <c r="F509" i="16"/>
  <c r="H509" s="1"/>
  <c r="I14" i="10"/>
  <c r="K16" i="13"/>
  <c r="M16" s="1"/>
  <c r="J12" i="10"/>
  <c r="O32"/>
  <c r="AE354" i="1"/>
  <c r="AE379" s="1"/>
  <c r="X379"/>
  <c r="J18" i="13"/>
  <c r="L15"/>
  <c r="AB5" i="4"/>
  <c r="AB7"/>
  <c r="C40" i="9"/>
  <c r="P10" i="10"/>
  <c r="P14" s="1"/>
  <c r="B2" i="8" s="1"/>
  <c r="D16" i="7" s="1"/>
  <c r="E16" s="1"/>
  <c r="H8" i="5"/>
  <c r="H6"/>
  <c r="AA398" i="1"/>
  <c r="AA511" s="1"/>
  <c r="AF260"/>
  <c r="V260" i="16" s="1"/>
  <c r="AC16" i="4"/>
  <c r="J283" i="1"/>
  <c r="F283" i="16" s="1"/>
  <c r="H283" s="1"/>
  <c r="I283" i="1"/>
  <c r="E283" i="16" s="1"/>
  <c r="G283" s="1"/>
  <c r="L266" i="1"/>
  <c r="K266"/>
  <c r="L265"/>
  <c r="K265"/>
  <c r="L264"/>
  <c r="K264"/>
  <c r="J258"/>
  <c r="I258"/>
  <c r="I259" s="1"/>
  <c r="I260" s="1"/>
  <c r="L252"/>
  <c r="K252"/>
  <c r="L251"/>
  <c r="K251"/>
  <c r="L250"/>
  <c r="K250"/>
  <c r="N243"/>
  <c r="M243"/>
  <c r="L243"/>
  <c r="K243"/>
  <c r="N242"/>
  <c r="M242"/>
  <c r="L242"/>
  <c r="K242"/>
  <c r="N145"/>
  <c r="M145"/>
  <c r="N164"/>
  <c r="M164"/>
  <c r="J168"/>
  <c r="I168"/>
  <c r="I193" s="1"/>
  <c r="I17" i="10" s="1"/>
  <c r="J147" i="1"/>
  <c r="F147" i="16" s="1"/>
  <c r="H147" s="1"/>
  <c r="I147" i="1"/>
  <c r="E147" i="16" s="1"/>
  <c r="G147" s="1"/>
  <c r="L145" i="1"/>
  <c r="K145"/>
  <c r="L164"/>
  <c r="K164"/>
  <c r="V340"/>
  <c r="V339"/>
  <c r="T343"/>
  <c r="W340"/>
  <c r="W339"/>
  <c r="V193" i="16" l="1"/>
  <c r="P17" i="10"/>
  <c r="P30" s="1"/>
  <c r="B3" i="8" s="1"/>
  <c r="C14" i="9"/>
  <c r="O33" i="10"/>
  <c r="O35" s="1"/>
  <c r="O36" s="1"/>
  <c r="U379" i="16"/>
  <c r="X398" i="1"/>
  <c r="P379" i="16"/>
  <c r="F510"/>
  <c r="H510" s="1"/>
  <c r="I5" i="14"/>
  <c r="J5" s="1"/>
  <c r="K14" i="13"/>
  <c r="J10" i="10"/>
  <c r="J14" s="1"/>
  <c r="J259" i="1"/>
  <c r="F259" i="16" s="1"/>
  <c r="H259" s="1"/>
  <c r="F258"/>
  <c r="H258" s="1"/>
  <c r="J193" i="1"/>
  <c r="F168" i="16"/>
  <c r="H168" s="1"/>
  <c r="I16" i="10"/>
  <c r="I398" i="1"/>
  <c r="E398" i="16" s="1"/>
  <c r="G398" s="1"/>
  <c r="J52" i="13"/>
  <c r="I32" i="10"/>
  <c r="I35" s="1"/>
  <c r="J34" i="13"/>
  <c r="I18" i="10"/>
  <c r="C11" i="9"/>
  <c r="P32" i="10"/>
  <c r="V343" i="1"/>
  <c r="AE398"/>
  <c r="J16" i="10"/>
  <c r="K34" i="13"/>
  <c r="J18" i="10"/>
  <c r="L18" i="13"/>
  <c r="C41" i="9"/>
  <c r="AB6" i="4"/>
  <c r="AB8" s="1"/>
  <c r="AB9"/>
  <c r="H9" i="5"/>
  <c r="J81" i="11"/>
  <c r="M193" i="1"/>
  <c r="K193"/>
  <c r="L193"/>
  <c r="N193"/>
  <c r="L168"/>
  <c r="N168"/>
  <c r="K168"/>
  <c r="M168"/>
  <c r="V355"/>
  <c r="U355"/>
  <c r="V360"/>
  <c r="N360" i="16" s="1"/>
  <c r="V363" i="1"/>
  <c r="U363"/>
  <c r="E64" i="11" s="1"/>
  <c r="G64" s="1"/>
  <c r="G270" i="1"/>
  <c r="G269"/>
  <c r="C27" i="9" l="1"/>
  <c r="X511" i="1"/>
  <c r="P511" i="16" s="1"/>
  <c r="P398"/>
  <c r="AE511" i="1"/>
  <c r="U398" i="16"/>
  <c r="K18" i="13"/>
  <c r="M18" s="1"/>
  <c r="M14"/>
  <c r="I511" i="1"/>
  <c r="E511" i="16" s="1"/>
  <c r="G511" s="1"/>
  <c r="J260" i="1"/>
  <c r="F260" i="16" s="1"/>
  <c r="H260" s="1"/>
  <c r="J17" i="10"/>
  <c r="K17" s="1"/>
  <c r="F193" i="16"/>
  <c r="H193" s="1"/>
  <c r="AB10" i="4"/>
  <c r="W355" i="1"/>
  <c r="E57" i="11"/>
  <c r="J50" i="13"/>
  <c r="L34"/>
  <c r="J74"/>
  <c r="L74" s="1"/>
  <c r="L52"/>
  <c r="W363" i="1"/>
  <c r="I30" i="10"/>
  <c r="I36" s="1"/>
  <c r="W360" i="1"/>
  <c r="C61" i="11"/>
  <c r="G61" s="1"/>
  <c r="Y360" i="1"/>
  <c r="K50" i="13"/>
  <c r="M34"/>
  <c r="D17" i="7"/>
  <c r="E17" s="1"/>
  <c r="U454" i="1"/>
  <c r="U328"/>
  <c r="V281"/>
  <c r="U281"/>
  <c r="W281" s="1"/>
  <c r="G243"/>
  <c r="E147"/>
  <c r="F147"/>
  <c r="H145"/>
  <c r="G145"/>
  <c r="C147"/>
  <c r="F16" i="10" s="1"/>
  <c r="D147" i="1"/>
  <c r="G16" i="10" s="1"/>
  <c r="D471" i="1"/>
  <c r="D472" s="1"/>
  <c r="L472" s="1"/>
  <c r="C397"/>
  <c r="K397" s="1"/>
  <c r="D397"/>
  <c r="L397" s="1"/>
  <c r="D392"/>
  <c r="L392" s="1"/>
  <c r="C392"/>
  <c r="K392" s="1"/>
  <c r="C386"/>
  <c r="D386"/>
  <c r="C379"/>
  <c r="D379"/>
  <c r="C347"/>
  <c r="D347"/>
  <c r="D343"/>
  <c r="G27" i="10" s="1"/>
  <c r="C337" i="1"/>
  <c r="D337"/>
  <c r="C333"/>
  <c r="D333"/>
  <c r="C326"/>
  <c r="D326"/>
  <c r="C322"/>
  <c r="F24" i="10" s="1"/>
  <c r="D322" i="1"/>
  <c r="G24" i="10" s="1"/>
  <c r="C311" i="1"/>
  <c r="D311"/>
  <c r="E311"/>
  <c r="H39" i="13" s="1"/>
  <c r="K306" i="1"/>
  <c r="D306"/>
  <c r="D283"/>
  <c r="D258"/>
  <c r="C258"/>
  <c r="C259" s="1"/>
  <c r="C291"/>
  <c r="D291"/>
  <c r="D297" s="1"/>
  <c r="C323"/>
  <c r="D323"/>
  <c r="C339"/>
  <c r="C340"/>
  <c r="C341"/>
  <c r="C342"/>
  <c r="J398" l="1"/>
  <c r="J511" s="1"/>
  <c r="F511" i="16" s="1"/>
  <c r="H511" s="1"/>
  <c r="O38" i="10"/>
  <c r="O39" s="1"/>
  <c r="U511" i="16"/>
  <c r="H61" i="11"/>
  <c r="L61" s="1"/>
  <c r="O360" i="16"/>
  <c r="AF360" i="1"/>
  <c r="V360" i="16" s="1"/>
  <c r="Q360"/>
  <c r="I38" i="10"/>
  <c r="I39" s="1"/>
  <c r="J77" i="13"/>
  <c r="K52"/>
  <c r="M52" s="1"/>
  <c r="J32" i="10"/>
  <c r="J35" s="1"/>
  <c r="F398" i="16"/>
  <c r="H398" s="1"/>
  <c r="J30" i="10"/>
  <c r="L297" i="1"/>
  <c r="G19" i="10"/>
  <c r="L283" i="1"/>
  <c r="G18" i="10"/>
  <c r="L311" i="1"/>
  <c r="G22" i="10"/>
  <c r="K24"/>
  <c r="L326" i="1"/>
  <c r="G12" i="10"/>
  <c r="L333" i="1"/>
  <c r="G34" i="10"/>
  <c r="L337" i="1"/>
  <c r="G11" i="10"/>
  <c r="K27"/>
  <c r="K347" i="1"/>
  <c r="F29" i="10"/>
  <c r="K379" i="1"/>
  <c r="F33" i="10"/>
  <c r="K386" i="1"/>
  <c r="F13" i="10"/>
  <c r="L50" i="13"/>
  <c r="J75"/>
  <c r="L75" s="1"/>
  <c r="L306" i="1"/>
  <c r="G20" i="10"/>
  <c r="K311" i="1"/>
  <c r="F22" i="10"/>
  <c r="K326" i="1"/>
  <c r="F12" i="10"/>
  <c r="K333" i="1"/>
  <c r="F34" i="10"/>
  <c r="K337" i="1"/>
  <c r="F11" i="10"/>
  <c r="F14" s="1"/>
  <c r="L347" i="1"/>
  <c r="G29" i="10"/>
  <c r="L379" i="1"/>
  <c r="G33" i="10"/>
  <c r="L386" i="1"/>
  <c r="G13" i="10"/>
  <c r="I8" i="14"/>
  <c r="J8" s="1"/>
  <c r="M50" i="13"/>
  <c r="K16" i="10"/>
  <c r="C260" i="1"/>
  <c r="F32" i="10" s="1"/>
  <c r="M259" i="1"/>
  <c r="K259"/>
  <c r="K322"/>
  <c r="G322"/>
  <c r="D259"/>
  <c r="L258"/>
  <c r="N258"/>
  <c r="H322"/>
  <c r="L322"/>
  <c r="M258"/>
  <c r="K258"/>
  <c r="D509"/>
  <c r="L471"/>
  <c r="M147"/>
  <c r="K147"/>
  <c r="N147"/>
  <c r="L147"/>
  <c r="C343"/>
  <c r="G147"/>
  <c r="H147"/>
  <c r="P509"/>
  <c r="A476"/>
  <c r="A477" s="1"/>
  <c r="A478" s="1"/>
  <c r="A479" s="1"/>
  <c r="A480" s="1"/>
  <c r="A481" s="1"/>
  <c r="A482" s="1"/>
  <c r="A483" s="1"/>
  <c r="A486" s="1"/>
  <c r="A487" s="1"/>
  <c r="A488" s="1"/>
  <c r="A489" s="1"/>
  <c r="A496" s="1"/>
  <c r="A497" s="1"/>
  <c r="A498" s="1"/>
  <c r="A499" s="1"/>
  <c r="A500" s="1"/>
  <c r="A501" s="1"/>
  <c r="A502" s="1"/>
  <c r="A503" s="1"/>
  <c r="A504" s="1"/>
  <c r="A505" s="1"/>
  <c r="V470"/>
  <c r="U470"/>
  <c r="W470" s="1"/>
  <c r="H470"/>
  <c r="V469"/>
  <c r="U469"/>
  <c r="W469" s="1"/>
  <c r="H469"/>
  <c r="W468"/>
  <c r="V468"/>
  <c r="V467"/>
  <c r="U467"/>
  <c r="W467" s="1"/>
  <c r="H467"/>
  <c r="V466"/>
  <c r="U466"/>
  <c r="W466" s="1"/>
  <c r="H466"/>
  <c r="V465"/>
  <c r="U465"/>
  <c r="W465" s="1"/>
  <c r="H465"/>
  <c r="V464"/>
  <c r="U464"/>
  <c r="W464" s="1"/>
  <c r="H464"/>
  <c r="V463"/>
  <c r="U463"/>
  <c r="W463" s="1"/>
  <c r="H463"/>
  <c r="V462"/>
  <c r="U462"/>
  <c r="W462" s="1"/>
  <c r="H462"/>
  <c r="A462"/>
  <c r="A463" s="1"/>
  <c r="A464" s="1"/>
  <c r="A465" s="1"/>
  <c r="A466" s="1"/>
  <c r="A467" s="1"/>
  <c r="A468" s="1"/>
  <c r="A469" s="1"/>
  <c r="A470" s="1"/>
  <c r="V461"/>
  <c r="U461"/>
  <c r="W461" s="1"/>
  <c r="V460"/>
  <c r="U460"/>
  <c r="W460" s="1"/>
  <c r="H460"/>
  <c r="G460"/>
  <c r="V459"/>
  <c r="U459"/>
  <c r="W459" s="1"/>
  <c r="H459"/>
  <c r="G459"/>
  <c r="V457"/>
  <c r="U457"/>
  <c r="W457" s="1"/>
  <c r="V455"/>
  <c r="U455"/>
  <c r="W455" s="1"/>
  <c r="G455"/>
  <c r="F471"/>
  <c r="V454"/>
  <c r="W454"/>
  <c r="H454"/>
  <c r="G454"/>
  <c r="V452"/>
  <c r="U452"/>
  <c r="W452" s="1"/>
  <c r="V451"/>
  <c r="W451"/>
  <c r="H451"/>
  <c r="A451"/>
  <c r="A452" s="1"/>
  <c r="A453" s="1"/>
  <c r="V450"/>
  <c r="U450"/>
  <c r="H450"/>
  <c r="U448"/>
  <c r="U508" s="1"/>
  <c r="F448"/>
  <c r="W447"/>
  <c r="V447"/>
  <c r="W446"/>
  <c r="V446"/>
  <c r="V445"/>
  <c r="W445"/>
  <c r="V444"/>
  <c r="W444"/>
  <c r="A440"/>
  <c r="A441" s="1"/>
  <c r="A442" s="1"/>
  <c r="A443" s="1"/>
  <c r="A444" s="1"/>
  <c r="A445" s="1"/>
  <c r="A446" s="1"/>
  <c r="A447" s="1"/>
  <c r="A426"/>
  <c r="A427" s="1"/>
  <c r="A428" s="1"/>
  <c r="A429" s="1"/>
  <c r="A430" s="1"/>
  <c r="A431" s="1"/>
  <c r="A432" s="1"/>
  <c r="A433" s="1"/>
  <c r="A434" s="1"/>
  <c r="A414"/>
  <c r="A415" s="1"/>
  <c r="A416" s="1"/>
  <c r="A403"/>
  <c r="A404" s="1"/>
  <c r="A405" s="1"/>
  <c r="A406" s="1"/>
  <c r="A407" s="1"/>
  <c r="A408" s="1"/>
  <c r="A409" s="1"/>
  <c r="A410" s="1"/>
  <c r="U392"/>
  <c r="T392"/>
  <c r="H392"/>
  <c r="G392"/>
  <c r="W391"/>
  <c r="M28" i="10" s="1"/>
  <c r="V391" i="1"/>
  <c r="L28" i="10" s="1"/>
  <c r="H391" i="1"/>
  <c r="G391"/>
  <c r="W390"/>
  <c r="O390" i="16" s="1"/>
  <c r="V390" i="1"/>
  <c r="H390"/>
  <c r="G390"/>
  <c r="W389"/>
  <c r="O389" i="16" s="1"/>
  <c r="V389" i="1"/>
  <c r="H389"/>
  <c r="G389"/>
  <c r="W388"/>
  <c r="O388" i="16" s="1"/>
  <c r="V388" i="1"/>
  <c r="H388"/>
  <c r="G388"/>
  <c r="U386"/>
  <c r="E18" i="11" s="1"/>
  <c r="G18" s="1"/>
  <c r="T386" i="1"/>
  <c r="D18" i="11" s="1"/>
  <c r="F18" s="1"/>
  <c r="F386" i="1"/>
  <c r="E386"/>
  <c r="G386" s="1"/>
  <c r="W386"/>
  <c r="M13" i="10" s="1"/>
  <c r="V383" i="1"/>
  <c r="V386" s="1"/>
  <c r="L13" i="10" s="1"/>
  <c r="H383" i="1"/>
  <c r="G383"/>
  <c r="T379"/>
  <c r="R379"/>
  <c r="Q379"/>
  <c r="F379"/>
  <c r="H379" s="1"/>
  <c r="E379"/>
  <c r="G379" s="1"/>
  <c r="A378"/>
  <c r="U379"/>
  <c r="A359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P354"/>
  <c r="H354"/>
  <c r="G354"/>
  <c r="A351"/>
  <c r="A352" s="1"/>
  <c r="A353" s="1"/>
  <c r="A354" s="1"/>
  <c r="A355" s="1"/>
  <c r="A356" s="1"/>
  <c r="A357" s="1"/>
  <c r="T347"/>
  <c r="D52" i="11" s="1"/>
  <c r="F52" s="1"/>
  <c r="F347" i="1"/>
  <c r="E347"/>
  <c r="H49" i="13" s="1"/>
  <c r="V346" i="1"/>
  <c r="V347" s="1"/>
  <c r="L29" i="10" s="1"/>
  <c r="U346" i="1"/>
  <c r="W346" s="1"/>
  <c r="W347" s="1"/>
  <c r="M29" i="10" s="1"/>
  <c r="H346" i="1"/>
  <c r="G346"/>
  <c r="U343"/>
  <c r="E49" i="11" s="1"/>
  <c r="G49" s="1"/>
  <c r="H343" i="1"/>
  <c r="H342"/>
  <c r="H341"/>
  <c r="A341"/>
  <c r="A342" s="1"/>
  <c r="H340"/>
  <c r="W343"/>
  <c r="M27" i="10" s="1"/>
  <c r="H339" i="1"/>
  <c r="T337"/>
  <c r="D16" i="11" s="1"/>
  <c r="E337" i="1"/>
  <c r="V336"/>
  <c r="V337" s="1"/>
  <c r="L11" i="10" s="1"/>
  <c r="U336" i="1"/>
  <c r="U337" s="1"/>
  <c r="E16" i="11" s="1"/>
  <c r="G16" s="1"/>
  <c r="G336" i="1"/>
  <c r="F337"/>
  <c r="U333"/>
  <c r="E69" i="11" s="1"/>
  <c r="G69" s="1"/>
  <c r="T333" i="1"/>
  <c r="D69" i="11" s="1"/>
  <c r="F69" s="1"/>
  <c r="F333" i="1"/>
  <c r="E333"/>
  <c r="W332"/>
  <c r="W333" s="1"/>
  <c r="M34" i="10" s="1"/>
  <c r="V332" i="1"/>
  <c r="V333" s="1"/>
  <c r="L34" i="10" s="1"/>
  <c r="H332" i="1"/>
  <c r="G332"/>
  <c r="U330"/>
  <c r="T330"/>
  <c r="D47" i="11" s="1"/>
  <c r="F47" s="1"/>
  <c r="F330" i="1"/>
  <c r="N330" s="1"/>
  <c r="E330"/>
  <c r="M330" s="1"/>
  <c r="A329"/>
  <c r="W328"/>
  <c r="W330" s="1"/>
  <c r="V328"/>
  <c r="V330" s="1"/>
  <c r="L26" i="10" s="1"/>
  <c r="T326" i="1"/>
  <c r="F326"/>
  <c r="E326"/>
  <c r="V325"/>
  <c r="U325"/>
  <c r="W325" s="1"/>
  <c r="H325"/>
  <c r="G325"/>
  <c r="V324"/>
  <c r="U324"/>
  <c r="U326" s="1"/>
  <c r="H324"/>
  <c r="G324"/>
  <c r="T322"/>
  <c r="D45" i="11" s="1"/>
  <c r="F45" s="1"/>
  <c r="V321" i="1"/>
  <c r="U321"/>
  <c r="W321" s="1"/>
  <c r="V320"/>
  <c r="U320"/>
  <c r="W320" s="1"/>
  <c r="V319"/>
  <c r="U319"/>
  <c r="W319" s="1"/>
  <c r="U311"/>
  <c r="E42" i="11" s="1"/>
  <c r="G42" s="1"/>
  <c r="T311" i="1"/>
  <c r="D42" i="11" s="1"/>
  <c r="F42" s="1"/>
  <c r="F311" i="1"/>
  <c r="G311"/>
  <c r="W308"/>
  <c r="W311" s="1"/>
  <c r="M22" i="10" s="1"/>
  <c r="V308" i="1"/>
  <c r="V311" s="1"/>
  <c r="L22" i="10" s="1"/>
  <c r="H308" i="1"/>
  <c r="G308"/>
  <c r="F306"/>
  <c r="E306"/>
  <c r="V303"/>
  <c r="S303"/>
  <c r="U303" s="1"/>
  <c r="W303" s="1"/>
  <c r="H303"/>
  <c r="G303"/>
  <c r="V302"/>
  <c r="U302"/>
  <c r="U306" s="1"/>
  <c r="E40" i="11" s="1"/>
  <c r="G40" s="1"/>
  <c r="H302" i="1"/>
  <c r="G302"/>
  <c r="A300"/>
  <c r="A301" s="1"/>
  <c r="A302" s="1"/>
  <c r="A303" s="1"/>
  <c r="A304" s="1"/>
  <c r="A305" s="1"/>
  <c r="F297"/>
  <c r="W294"/>
  <c r="V294"/>
  <c r="H294"/>
  <c r="G294"/>
  <c r="K297"/>
  <c r="W293"/>
  <c r="V293"/>
  <c r="L19" i="10" s="1"/>
  <c r="H293" i="1"/>
  <c r="G293"/>
  <c r="A292"/>
  <c r="A293" s="1"/>
  <c r="A294" s="1"/>
  <c r="A295" s="1"/>
  <c r="A296" s="1"/>
  <c r="V290"/>
  <c r="U290"/>
  <c r="W290" s="1"/>
  <c r="H290"/>
  <c r="G290"/>
  <c r="V289"/>
  <c r="U289"/>
  <c r="W289" s="1"/>
  <c r="H289"/>
  <c r="G289"/>
  <c r="V288"/>
  <c r="U288"/>
  <c r="W288" s="1"/>
  <c r="H288"/>
  <c r="G288"/>
  <c r="V287"/>
  <c r="U287"/>
  <c r="W287" s="1"/>
  <c r="H287"/>
  <c r="G287"/>
  <c r="V286"/>
  <c r="U286"/>
  <c r="H286"/>
  <c r="G286"/>
  <c r="T283"/>
  <c r="D37" i="11" s="1"/>
  <c r="F37" s="1"/>
  <c r="F283" i="1"/>
  <c r="E283"/>
  <c r="H34" i="13" s="1"/>
  <c r="V282" i="1"/>
  <c r="U282"/>
  <c r="W282" s="1"/>
  <c r="G279"/>
  <c r="V279"/>
  <c r="U279"/>
  <c r="W279" s="1"/>
  <c r="H279"/>
  <c r="G278"/>
  <c r="V278"/>
  <c r="U278"/>
  <c r="W278" s="1"/>
  <c r="H278"/>
  <c r="G277"/>
  <c r="V277"/>
  <c r="U277"/>
  <c r="W277" s="1"/>
  <c r="H277"/>
  <c r="V271"/>
  <c r="U271"/>
  <c r="W271" s="1"/>
  <c r="V270"/>
  <c r="U270"/>
  <c r="W270" s="1"/>
  <c r="H270"/>
  <c r="C283"/>
  <c r="F18" i="10" s="1"/>
  <c r="F30" s="1"/>
  <c r="V269" i="1"/>
  <c r="U269"/>
  <c r="W269" s="1"/>
  <c r="H269"/>
  <c r="V268"/>
  <c r="U268"/>
  <c r="W268" s="1"/>
  <c r="H268"/>
  <c r="G268"/>
  <c r="V266"/>
  <c r="U266"/>
  <c r="W266" s="1"/>
  <c r="H266"/>
  <c r="G266"/>
  <c r="V265"/>
  <c r="U265"/>
  <c r="W265" s="1"/>
  <c r="H265"/>
  <c r="G265"/>
  <c r="V264"/>
  <c r="U264"/>
  <c r="H264"/>
  <c r="G264"/>
  <c r="T258"/>
  <c r="T259" s="1"/>
  <c r="T260" s="1"/>
  <c r="D55" i="11" s="1"/>
  <c r="R258" i="1"/>
  <c r="R259" s="1"/>
  <c r="Q258"/>
  <c r="Q259" s="1"/>
  <c r="E258"/>
  <c r="E259" s="1"/>
  <c r="V252"/>
  <c r="U252"/>
  <c r="W252" s="1"/>
  <c r="O252" i="16" s="1"/>
  <c r="G252" i="1"/>
  <c r="V251"/>
  <c r="U251"/>
  <c r="W251" s="1"/>
  <c r="O251" i="16" s="1"/>
  <c r="G251" i="1"/>
  <c r="V250"/>
  <c r="U250"/>
  <c r="W250" s="1"/>
  <c r="O250" i="16" s="1"/>
  <c r="G250" i="1"/>
  <c r="A245"/>
  <c r="A249" s="1"/>
  <c r="A253" s="1"/>
  <c r="A254" s="1"/>
  <c r="V243"/>
  <c r="U243"/>
  <c r="W243" s="1"/>
  <c r="O243" i="16" s="1"/>
  <c r="V242" i="1"/>
  <c r="U242"/>
  <c r="G242"/>
  <c r="A232"/>
  <c r="A233" s="1"/>
  <c r="A241" s="1"/>
  <c r="A222"/>
  <c r="A209"/>
  <c r="A210" s="1"/>
  <c r="A211" s="1"/>
  <c r="A203"/>
  <c r="A204" s="1"/>
  <c r="A205" s="1"/>
  <c r="T168"/>
  <c r="T193" s="1"/>
  <c r="R168"/>
  <c r="Q168"/>
  <c r="P168"/>
  <c r="O168"/>
  <c r="F168"/>
  <c r="F193" s="1"/>
  <c r="E168"/>
  <c r="E193" s="1"/>
  <c r="V164"/>
  <c r="V168" s="1"/>
  <c r="V193" s="1"/>
  <c r="L17" i="10" s="1"/>
  <c r="U164" i="1"/>
  <c r="H164"/>
  <c r="G164"/>
  <c r="A157"/>
  <c r="A150"/>
  <c r="T147"/>
  <c r="D22" i="11" s="1"/>
  <c r="V145" i="1"/>
  <c r="V147" s="1"/>
  <c r="L16" i="10" s="1"/>
  <c r="U145" i="1"/>
  <c r="U147" s="1"/>
  <c r="E22" i="11" s="1"/>
  <c r="A130" i="1"/>
  <c r="A131" s="1"/>
  <c r="A132" s="1"/>
  <c r="A133" s="1"/>
  <c r="A134" s="1"/>
  <c r="A135" s="1"/>
  <c r="A136" s="1"/>
  <c r="A137" s="1"/>
  <c r="A138" s="1"/>
  <c r="A120"/>
  <c r="A121" s="1"/>
  <c r="A114"/>
  <c r="A115" s="1"/>
  <c r="A116" s="1"/>
  <c r="A100"/>
  <c r="A101" s="1"/>
  <c r="A102" s="1"/>
  <c r="A103" s="1"/>
  <c r="A104" s="1"/>
  <c r="A105" s="1"/>
  <c r="A106" s="1"/>
  <c r="A107" s="1"/>
  <c r="A89"/>
  <c r="A90" s="1"/>
  <c r="A83"/>
  <c r="A84" s="1"/>
  <c r="A85" s="1"/>
  <c r="A67"/>
  <c r="A68" s="1"/>
  <c r="A69" s="1"/>
  <c r="A70" s="1"/>
  <c r="A71" s="1"/>
  <c r="A72" s="1"/>
  <c r="A73" s="1"/>
  <c r="A74" s="1"/>
  <c r="A75" s="1"/>
  <c r="A55"/>
  <c r="A56" s="1"/>
  <c r="A57" s="1"/>
  <c r="A49"/>
  <c r="A50" s="1"/>
  <c r="A51" s="1"/>
  <c r="A36"/>
  <c r="A37" s="1"/>
  <c r="A38" s="1"/>
  <c r="A39" s="1"/>
  <c r="A40" s="1"/>
  <c r="A41" s="1"/>
  <c r="A42" s="1"/>
  <c r="A43" s="1"/>
  <c r="K74" i="13" l="1"/>
  <c r="M74" s="1"/>
  <c r="F35" i="10"/>
  <c r="F36" s="1"/>
  <c r="G30"/>
  <c r="K75" i="13"/>
  <c r="J38" i="10"/>
  <c r="K77" i="13"/>
  <c r="M77" s="1"/>
  <c r="I4" i="14"/>
  <c r="I6" s="1"/>
  <c r="J78" i="13"/>
  <c r="K30" i="10"/>
  <c r="F22" i="11"/>
  <c r="F53" s="1"/>
  <c r="D53"/>
  <c r="H283" i="1"/>
  <c r="I34" i="13"/>
  <c r="H297" i="1"/>
  <c r="I36" i="13"/>
  <c r="G306" i="1"/>
  <c r="H37" i="13"/>
  <c r="H50" s="1"/>
  <c r="H326" i="1"/>
  <c r="I16" i="13"/>
  <c r="E47" i="11"/>
  <c r="G47" s="1"/>
  <c r="M26" i="10"/>
  <c r="H333" i="1"/>
  <c r="I66" i="13"/>
  <c r="F16" i="11"/>
  <c r="H347" i="1"/>
  <c r="I49" i="13"/>
  <c r="V392" i="1"/>
  <c r="L21" i="10"/>
  <c r="G22" i="11"/>
  <c r="U168" i="1"/>
  <c r="U193" s="1"/>
  <c r="E29" i="11"/>
  <c r="G29" s="1"/>
  <c r="F55"/>
  <c r="F77" s="1"/>
  <c r="D77"/>
  <c r="H306" i="1"/>
  <c r="I37" i="13"/>
  <c r="H311" i="1"/>
  <c r="I39" i="13"/>
  <c r="W326" i="1"/>
  <c r="M12" i="10" s="1"/>
  <c r="E17" i="11"/>
  <c r="G17" s="1"/>
  <c r="G326" i="1"/>
  <c r="H16" i="13"/>
  <c r="V326" i="1"/>
  <c r="L12" i="10" s="1"/>
  <c r="L14" s="1"/>
  <c r="D17" i="11"/>
  <c r="F17" s="1"/>
  <c r="G333" i="1"/>
  <c r="H66" i="13"/>
  <c r="H337" i="1"/>
  <c r="I15" i="13"/>
  <c r="G337" i="1"/>
  <c r="H15" i="13"/>
  <c r="H18" s="1"/>
  <c r="C57" i="11"/>
  <c r="Y354" i="1"/>
  <c r="W392"/>
  <c r="O392" i="16" s="1"/>
  <c r="M21" i="10"/>
  <c r="K13"/>
  <c r="K33"/>
  <c r="K29"/>
  <c r="K20"/>
  <c r="K11"/>
  <c r="K34"/>
  <c r="K12"/>
  <c r="K22"/>
  <c r="K18"/>
  <c r="K19"/>
  <c r="M398" i="1"/>
  <c r="I9" i="14"/>
  <c r="J36" i="10"/>
  <c r="D510" i="1"/>
  <c r="L509"/>
  <c r="M260"/>
  <c r="K260"/>
  <c r="C398"/>
  <c r="K398" s="1"/>
  <c r="K283"/>
  <c r="D260"/>
  <c r="G32" i="10" s="1"/>
  <c r="L259" i="1"/>
  <c r="N259"/>
  <c r="G347"/>
  <c r="H386"/>
  <c r="O379"/>
  <c r="V354"/>
  <c r="V379" s="1"/>
  <c r="P379"/>
  <c r="W354"/>
  <c r="U283"/>
  <c r="E37" i="11" s="1"/>
  <c r="G37" s="1"/>
  <c r="V322" i="1"/>
  <c r="L24" i="10" s="1"/>
  <c r="W322" i="1"/>
  <c r="M24" i="10" s="1"/>
  <c r="U297" i="1"/>
  <c r="E39" i="11" s="1"/>
  <c r="G39" s="1"/>
  <c r="V283" i="1"/>
  <c r="L18" i="10" s="1"/>
  <c r="U258" i="1"/>
  <c r="U259" s="1"/>
  <c r="U260" s="1"/>
  <c r="E55" i="11" s="1"/>
  <c r="G283" i="1"/>
  <c r="G297"/>
  <c r="G193"/>
  <c r="E260"/>
  <c r="G259"/>
  <c r="R260"/>
  <c r="W259"/>
  <c r="O259" i="16" s="1"/>
  <c r="H193" i="1"/>
  <c r="Q260"/>
  <c r="V259"/>
  <c r="W145"/>
  <c r="W147" s="1"/>
  <c r="M16" i="10" s="1"/>
  <c r="T398" i="1"/>
  <c r="T511" s="1"/>
  <c r="W164"/>
  <c r="G168"/>
  <c r="G258"/>
  <c r="V258"/>
  <c r="W264"/>
  <c r="W283" s="1"/>
  <c r="M18" i="10" s="1"/>
  <c r="W286" i="1"/>
  <c r="W297" s="1"/>
  <c r="M19" i="10" s="1"/>
  <c r="W302" i="1"/>
  <c r="W306" s="1"/>
  <c r="M20" i="10" s="1"/>
  <c r="U322" i="1"/>
  <c r="E45" i="11" s="1"/>
  <c r="G45" s="1"/>
  <c r="F509" i="1"/>
  <c r="H509" s="1"/>
  <c r="H471"/>
  <c r="H168"/>
  <c r="W242"/>
  <c r="O242" i="16" s="1"/>
  <c r="W258" i="1"/>
  <c r="O258" i="16" s="1"/>
  <c r="W448" i="1"/>
  <c r="U471"/>
  <c r="U509" s="1"/>
  <c r="U510" s="1"/>
  <c r="W324"/>
  <c r="W336"/>
  <c r="W337" s="1"/>
  <c r="M11" i="10" s="1"/>
  <c r="U347" i="1"/>
  <c r="E52" i="11" s="1"/>
  <c r="G52" s="1"/>
  <c r="P448" i="1"/>
  <c r="P508" s="1"/>
  <c r="P510" s="1"/>
  <c r="F472"/>
  <c r="H472" s="1"/>
  <c r="H336"/>
  <c r="H448"/>
  <c r="N448"/>
  <c r="N472" s="1"/>
  <c r="W450"/>
  <c r="W471" s="1"/>
  <c r="W509" s="1"/>
  <c r="H455"/>
  <c r="J4" i="14" l="1"/>
  <c r="J6" s="1"/>
  <c r="J9" s="1"/>
  <c r="K78" i="13"/>
  <c r="M75"/>
  <c r="D80" i="11"/>
  <c r="L511" i="16"/>
  <c r="W168" i="1"/>
  <c r="O164" i="16"/>
  <c r="L33" i="10"/>
  <c r="N379" i="16"/>
  <c r="O398" i="1"/>
  <c r="I379" i="16"/>
  <c r="P398" i="1"/>
  <c r="J379" i="16"/>
  <c r="L30" i="10"/>
  <c r="D5" i="5"/>
  <c r="E5" s="1"/>
  <c r="E15" i="11"/>
  <c r="Y379" i="1"/>
  <c r="AF354"/>
  <c r="AF379" s="1"/>
  <c r="V379" i="16" s="1"/>
  <c r="M79" i="13"/>
  <c r="M86"/>
  <c r="M84"/>
  <c r="M87"/>
  <c r="M85"/>
  <c r="E53" i="11"/>
  <c r="J39" i="10"/>
  <c r="F20" i="11"/>
  <c r="F78" s="1"/>
  <c r="I50" i="13"/>
  <c r="G260" i="1"/>
  <c r="H52" i="13"/>
  <c r="H74" s="1"/>
  <c r="H75" s="1"/>
  <c r="E77" i="11"/>
  <c r="G55"/>
  <c r="W379" i="1"/>
  <c r="H57" i="11"/>
  <c r="G35" i="10"/>
  <c r="K32"/>
  <c r="L510" i="1"/>
  <c r="G10" i="10"/>
  <c r="C77" i="11"/>
  <c r="C78" s="1"/>
  <c r="G57"/>
  <c r="M511" i="1"/>
  <c r="G53" i="11"/>
  <c r="D20"/>
  <c r="D78" s="1"/>
  <c r="E398" i="1"/>
  <c r="C511"/>
  <c r="N260"/>
  <c r="L260"/>
  <c r="D398"/>
  <c r="U398"/>
  <c r="Q398"/>
  <c r="Q511" s="1"/>
  <c r="V260"/>
  <c r="R398"/>
  <c r="R511" s="1"/>
  <c r="W260"/>
  <c r="O260" i="16" s="1"/>
  <c r="F510" i="1"/>
  <c r="I14" i="13" s="1"/>
  <c r="I18" s="1"/>
  <c r="E511" i="1"/>
  <c r="H77" i="13" s="1"/>
  <c r="N508" i="1"/>
  <c r="N510" s="1"/>
  <c r="W472"/>
  <c r="W508"/>
  <c r="W510" s="1"/>
  <c r="M10" i="10" s="1"/>
  <c r="U472" i="1"/>
  <c r="W193" l="1"/>
  <c r="O168" i="16"/>
  <c r="O511" i="1"/>
  <c r="I511" i="16" s="1"/>
  <c r="I398"/>
  <c r="C4" i="5"/>
  <c r="C6" s="1"/>
  <c r="J398" i="16"/>
  <c r="M33" i="10"/>
  <c r="O379" i="16"/>
  <c r="Y398" i="1"/>
  <c r="Q398" i="16" s="1"/>
  <c r="Q379"/>
  <c r="P511" i="1"/>
  <c r="W398"/>
  <c r="O398" i="16" s="1"/>
  <c r="M32" i="10"/>
  <c r="V398" i="1"/>
  <c r="L32" i="10"/>
  <c r="L35" s="1"/>
  <c r="L36" s="1"/>
  <c r="U511" i="1"/>
  <c r="D4" i="5"/>
  <c r="G14" i="10"/>
  <c r="K10"/>
  <c r="K35"/>
  <c r="B4" i="6"/>
  <c r="E4" s="1"/>
  <c r="C34" i="9"/>
  <c r="P33" i="10"/>
  <c r="AF398" i="1"/>
  <c r="V398" i="16" s="1"/>
  <c r="G15" i="11"/>
  <c r="G20" s="1"/>
  <c r="E20"/>
  <c r="E78" s="1"/>
  <c r="M14" i="10"/>
  <c r="N398" i="1"/>
  <c r="N511" s="1"/>
  <c r="H77" i="11"/>
  <c r="H78" s="1"/>
  <c r="L57"/>
  <c r="L77" s="1"/>
  <c r="L78" s="1"/>
  <c r="H78" i="13"/>
  <c r="G77" i="11"/>
  <c r="M88" i="13"/>
  <c r="K511" i="1"/>
  <c r="F38" i="10"/>
  <c r="F39" s="1"/>
  <c r="L398" i="1"/>
  <c r="D511"/>
  <c r="U516"/>
  <c r="H510"/>
  <c r="G398"/>
  <c r="G511"/>
  <c r="Y511" l="1"/>
  <c r="Q511" i="16" s="1"/>
  <c r="M17" i="10"/>
  <c r="M30" s="1"/>
  <c r="O193" i="16"/>
  <c r="V511" i="1"/>
  <c r="N398" i="16"/>
  <c r="J511"/>
  <c r="C8" i="5"/>
  <c r="C9" s="1"/>
  <c r="C81" i="11"/>
  <c r="W511" i="1"/>
  <c r="O511" i="16" s="1"/>
  <c r="F4" i="5"/>
  <c r="F6" s="1"/>
  <c r="G78" i="11"/>
  <c r="E8" i="5"/>
  <c r="D13" i="7"/>
  <c r="C13" s="1"/>
  <c r="L511" i="1"/>
  <c r="B13" i="5"/>
  <c r="D3" i="7"/>
  <c r="G38" i="10"/>
  <c r="F8" i="5"/>
  <c r="L89" i="11"/>
  <c r="L90"/>
  <c r="L82"/>
  <c r="L88"/>
  <c r="L87"/>
  <c r="AF511" i="1"/>
  <c r="V511" i="16" s="1"/>
  <c r="AA5" i="4"/>
  <c r="AA7"/>
  <c r="AC7" s="1"/>
  <c r="C36" i="9"/>
  <c r="K14" i="10"/>
  <c r="G36"/>
  <c r="D8" i="5"/>
  <c r="E80" i="11"/>
  <c r="E81" s="1"/>
  <c r="I4" i="5"/>
  <c r="I6" s="1"/>
  <c r="C13" s="1"/>
  <c r="P35" i="10"/>
  <c r="D6" i="5"/>
  <c r="E4"/>
  <c r="E6" s="1"/>
  <c r="M35" i="10"/>
  <c r="U514" i="1"/>
  <c r="U515"/>
  <c r="W515"/>
  <c r="H252"/>
  <c r="H251"/>
  <c r="H242"/>
  <c r="F258"/>
  <c r="H258" s="1"/>
  <c r="H243"/>
  <c r="H250"/>
  <c r="D9" i="5" l="1"/>
  <c r="W516" i="1"/>
  <c r="W514"/>
  <c r="L38" i="10"/>
  <c r="L39" s="1"/>
  <c r="N511" i="16"/>
  <c r="O516"/>
  <c r="O515"/>
  <c r="O514"/>
  <c r="M38" i="10"/>
  <c r="F9" i="5"/>
  <c r="G39" i="10"/>
  <c r="B4" i="8"/>
  <c r="P36" i="10"/>
  <c r="Q35" s="1"/>
  <c r="A4" i="6"/>
  <c r="C4" s="1"/>
  <c r="D4" s="1"/>
  <c r="F4" s="1"/>
  <c r="G4" s="1"/>
  <c r="C44" i="9"/>
  <c r="I8" i="5"/>
  <c r="I9" s="1"/>
  <c r="D14" i="7"/>
  <c r="C14" s="1"/>
  <c r="C15" s="1"/>
  <c r="P38" i="10"/>
  <c r="L91" i="11"/>
  <c r="M90"/>
  <c r="H28" i="10"/>
  <c r="H25"/>
  <c r="H31"/>
  <c r="H21"/>
  <c r="H9"/>
  <c r="H7"/>
  <c r="H6"/>
  <c r="H5"/>
  <c r="H15"/>
  <c r="H26"/>
  <c r="H17"/>
  <c r="H36"/>
  <c r="H8"/>
  <c r="H23"/>
  <c r="H16"/>
  <c r="H24"/>
  <c r="H27"/>
  <c r="H30"/>
  <c r="H29"/>
  <c r="H20"/>
  <c r="H11"/>
  <c r="H34"/>
  <c r="H12"/>
  <c r="H22"/>
  <c r="H18"/>
  <c r="H19"/>
  <c r="H13"/>
  <c r="H33"/>
  <c r="K36"/>
  <c r="H32"/>
  <c r="H10"/>
  <c r="H35"/>
  <c r="C38" i="9"/>
  <c r="AC5" i="4"/>
  <c r="AA6"/>
  <c r="AA8" s="1"/>
  <c r="AA9"/>
  <c r="D5" i="7"/>
  <c r="D6" s="1"/>
  <c r="D12" s="1"/>
  <c r="C3"/>
  <c r="C5" s="1"/>
  <c r="C6" s="1"/>
  <c r="C12" s="1"/>
  <c r="M36" i="10"/>
  <c r="M39" s="1"/>
  <c r="H81" i="11"/>
  <c r="E9" i="5"/>
  <c r="D13"/>
  <c r="E13" s="1"/>
  <c r="H14" i="10"/>
  <c r="F259" i="1"/>
  <c r="AA10" i="4" l="1"/>
  <c r="P39" i="10"/>
  <c r="N31"/>
  <c r="N8"/>
  <c r="N9"/>
  <c r="N6"/>
  <c r="N23"/>
  <c r="N36"/>
  <c r="N15"/>
  <c r="N7"/>
  <c r="N25"/>
  <c r="N5"/>
  <c r="N34"/>
  <c r="N27"/>
  <c r="N22"/>
  <c r="N13"/>
  <c r="N29"/>
  <c r="N28"/>
  <c r="N20"/>
  <c r="N17"/>
  <c r="N19"/>
  <c r="N16"/>
  <c r="N11"/>
  <c r="N18"/>
  <c r="N24"/>
  <c r="N21"/>
  <c r="N26"/>
  <c r="N12"/>
  <c r="N10"/>
  <c r="N33"/>
  <c r="N30"/>
  <c r="N14"/>
  <c r="N32"/>
  <c r="AC9" i="4"/>
  <c r="AC6"/>
  <c r="AC8" s="1"/>
  <c r="C42" i="9"/>
  <c r="D38" s="1"/>
  <c r="D19" i="7"/>
  <c r="E19" s="1"/>
  <c r="B5" i="8"/>
  <c r="Q30" i="10"/>
  <c r="Q28"/>
  <c r="Q10"/>
  <c r="Q12"/>
  <c r="Q31"/>
  <c r="Q24"/>
  <c r="Q16"/>
  <c r="Q6"/>
  <c r="Q22"/>
  <c r="Q36"/>
  <c r="Q5"/>
  <c r="Q23"/>
  <c r="Q15"/>
  <c r="Q13"/>
  <c r="Q11"/>
  <c r="Q21"/>
  <c r="Q27"/>
  <c r="Q34"/>
  <c r="Q32"/>
  <c r="Q26"/>
  <c r="Q29"/>
  <c r="Q9"/>
  <c r="Q17"/>
  <c r="Q14"/>
  <c r="Q19"/>
  <c r="Q7"/>
  <c r="Q25"/>
  <c r="Q20"/>
  <c r="Q8"/>
  <c r="Q18"/>
  <c r="Q33"/>
  <c r="C45" i="9"/>
  <c r="N35" i="10"/>
  <c r="H259" i="1"/>
  <c r="F260"/>
  <c r="I52" i="13" l="1"/>
  <c r="I74" s="1"/>
  <c r="I75" s="1"/>
  <c r="F398" i="1"/>
  <c r="D41" i="9"/>
  <c r="D21"/>
  <c r="D26"/>
  <c r="D4"/>
  <c r="D8"/>
  <c r="D5"/>
  <c r="D35"/>
  <c r="D12"/>
  <c r="D6"/>
  <c r="D31"/>
  <c r="D24"/>
  <c r="D42"/>
  <c r="D22"/>
  <c r="D16"/>
  <c r="D9"/>
  <c r="D40"/>
  <c r="D32"/>
  <c r="D29"/>
  <c r="D17"/>
  <c r="D20"/>
  <c r="D37"/>
  <c r="D11"/>
  <c r="D25"/>
  <c r="D27"/>
  <c r="D19"/>
  <c r="D13"/>
  <c r="D23"/>
  <c r="D7"/>
  <c r="D18"/>
  <c r="D14"/>
  <c r="D30"/>
  <c r="D15"/>
  <c r="D34"/>
  <c r="D36"/>
  <c r="AC10" i="4"/>
  <c r="H260" i="1"/>
  <c r="F511" l="1"/>
  <c r="I77" i="13" s="1"/>
  <c r="I78" s="1"/>
  <c r="H398" i="1"/>
  <c r="H511" l="1"/>
</calcChain>
</file>

<file path=xl/sharedStrings.xml><?xml version="1.0" encoding="utf-8"?>
<sst xmlns="http://schemas.openxmlformats.org/spreadsheetml/2006/main" count="1770" uniqueCount="582">
  <si>
    <t>S.No.</t>
  </si>
  <si>
    <t>Activity</t>
  </si>
  <si>
    <t>Remarks</t>
  </si>
  <si>
    <t>Outlay approved by PAB (including spillover)</t>
  </si>
  <si>
    <t>Spill Over</t>
  </si>
  <si>
    <t xml:space="preserve">Fresh </t>
  </si>
  <si>
    <t xml:space="preserve">Total </t>
  </si>
  <si>
    <t>Phy.</t>
  </si>
  <si>
    <t>Fin</t>
  </si>
  <si>
    <t>Fin.</t>
  </si>
  <si>
    <t>Phy. (%)</t>
  </si>
  <si>
    <t>Fin.  (%)</t>
  </si>
  <si>
    <t>Unit Cost</t>
  </si>
  <si>
    <t>I</t>
  </si>
  <si>
    <t>ACCESS</t>
  </si>
  <si>
    <t>SSA</t>
  </si>
  <si>
    <t xml:space="preserve">Opening of New Schools </t>
  </si>
  <si>
    <t>New Primary School</t>
  </si>
  <si>
    <t>Upgradation of PS to UPS</t>
  </si>
  <si>
    <t>Composite Schools</t>
  </si>
  <si>
    <t>Residential schools for specific category of children</t>
  </si>
  <si>
    <t>Residential Hostel</t>
  </si>
  <si>
    <t xml:space="preserve">Integration of Class V with primary schools </t>
  </si>
  <si>
    <t xml:space="preserve">Integration of Class VIII with upper primary schools </t>
  </si>
  <si>
    <t>Residential Schools for specific category of children</t>
  </si>
  <si>
    <t>50 children</t>
  </si>
  <si>
    <t>Non-recurring (one time grant)</t>
  </si>
  <si>
    <t>Furniture/ Equipment (including kitchen)</t>
  </si>
  <si>
    <t xml:space="preserve">TLM and equipment including library books </t>
  </si>
  <si>
    <t>Bedding (new)</t>
  </si>
  <si>
    <t>Replacement of bedding (once in 3 years)</t>
  </si>
  <si>
    <t>Sub Total (Non Recurring)</t>
  </si>
  <si>
    <t>Recurring (50 children)</t>
  </si>
  <si>
    <t>Maintenance per child Per month @ Rs.1500/-</t>
  </si>
  <si>
    <t>Stipend per child per month @ Rs.100/-</t>
  </si>
  <si>
    <t>Supplementary TLM, Stationery and other educational material @Rs.1000/- per child per annum</t>
  </si>
  <si>
    <t>Salaries</t>
  </si>
  <si>
    <t>(a)</t>
  </si>
  <si>
    <t>1 Warden @ Rs.25000/- per month</t>
  </si>
  <si>
    <t>(b)</t>
  </si>
  <si>
    <t>4 Fulltime teachers as per RTE Norms @ Rs. 20,000/- per month per teacher</t>
  </si>
  <si>
    <t>(c)</t>
  </si>
  <si>
    <t>2 Urdu Teachers (only for Blocks with muslim population above 20% and select urban areas) @ Rs.12,000/- per month per teacher.</t>
  </si>
  <si>
    <t>(d)</t>
  </si>
  <si>
    <t>3 Part time teachers @ Rs.5,000/- per month per teacher</t>
  </si>
  <si>
    <t>(e)</t>
  </si>
  <si>
    <t>1 Full time Accountant @ Rs. 10,000/- per month</t>
  </si>
  <si>
    <t>(f)</t>
  </si>
  <si>
    <t>2 Support staff - (Accountant/Assistant, Peon, Chowkidar) @ Rs. 5,000/- per month per staff</t>
  </si>
  <si>
    <t>(g)</t>
  </si>
  <si>
    <t>1 Head Cook @ Rs. 6,000/- per month and upto 2 Asstt. Cooks @ Rs. 4,500/- per month per cook</t>
  </si>
  <si>
    <t>Specific Skill training @ Rs.1000/- per annum per child</t>
  </si>
  <si>
    <t>Electricity / water charges @ Rs. 1000/- per annum per child</t>
  </si>
  <si>
    <t>Medical care/contingencies @ Rs.1250/- per annum per child</t>
  </si>
  <si>
    <t>Maintenance @ Rs. 750/- per child per annum</t>
  </si>
  <si>
    <t>Miscellaneous @ Rs. 750/- per child per annum</t>
  </si>
  <si>
    <t>Preparatory camps @ Rs. 300/- per child per annum</t>
  </si>
  <si>
    <t>P.T.A / school functions @ Rs. 300/- per child per annum</t>
  </si>
  <si>
    <t>Provision of Rent @ Rs. 10,000/- per child per annum</t>
  </si>
  <si>
    <t>Capacity Building @ Rs. 500/- per child per annum</t>
  </si>
  <si>
    <t>Physical / Self Defence Training @ Rs.200/- per child per annum</t>
  </si>
  <si>
    <t>Sub Total (Recurring)</t>
  </si>
  <si>
    <t>Total (Non Recurring + Recurring)</t>
  </si>
  <si>
    <t>100 children</t>
  </si>
  <si>
    <t xml:space="preserve">Furniture / Equipment (including kitchen equipment) </t>
  </si>
  <si>
    <t>TLM and equipment including library books (New)</t>
  </si>
  <si>
    <t>Bedding (New)</t>
  </si>
  <si>
    <t xml:space="preserve">Sub Total Non-recurring </t>
  </si>
  <si>
    <t xml:space="preserve">Recurring </t>
  </si>
  <si>
    <t>Maintenance per child per month @ Rs. 1500/-</t>
  </si>
  <si>
    <t>Supplementary TLM, Stationery and other educational material per child @1000/- per annum</t>
  </si>
  <si>
    <t xml:space="preserve">Salaries </t>
  </si>
  <si>
    <t>1 Warden @ Rs. 25,000/- per month</t>
  </si>
  <si>
    <t>1 head teacher @ Rs. 25,000/- per month in case the enrollment exceeds 100</t>
  </si>
  <si>
    <t>4 - 5 Full time teachers as per RTE norms @ Rs. 20,000/- per month per teacher</t>
  </si>
  <si>
    <t>2 Urdu Teachers (only for blocks with muslim population above 20% and select urban areas), if required @ Rs. 12,000/- per month per teacher</t>
  </si>
  <si>
    <t>3 part time teachers @ Rs. 5,000/- per month per teacher</t>
  </si>
  <si>
    <t>2 Support Staff – (Accountant/ Assistant, Peon, Chowkidar) @ Rs. 5,000/- per month per staff</t>
  </si>
  <si>
    <t>(h)</t>
  </si>
  <si>
    <t>1 Head cook @ Rs. 6,000/- per month and upto 2 Asstt. Cooks @ Rs. 4,500/- per month per cook</t>
  </si>
  <si>
    <t>Specific skill training per child @ Rs.1000/- per annum</t>
  </si>
  <si>
    <t>Electricity / water charges per child @Rs.1000/- per annum</t>
  </si>
  <si>
    <t>Medical care/contingencies @ Rs.1250/- per child per annum</t>
  </si>
  <si>
    <t>Maintenance @ Rs.750/- per child per annum</t>
  </si>
  <si>
    <t>Miscellaneous @ Rs.750/- per child per annum</t>
  </si>
  <si>
    <t>Preparatory camps @ Rs.200/- per child per annum</t>
  </si>
  <si>
    <t>P.T.A / school functions @ Rs.200/- per child per annum</t>
  </si>
  <si>
    <t>Provision of Rent @ Rs. 6000/- per child per annum</t>
  </si>
  <si>
    <t>Capacity Building @ Rs.500/- per child per annum</t>
  </si>
  <si>
    <t>Physical / Self Defence training @ Rs. 200/- per child per annum.</t>
  </si>
  <si>
    <t>Total (Recurring + Non Recurring)</t>
  </si>
  <si>
    <t>Total (50 + 100  children)</t>
  </si>
  <si>
    <t>Residential Hostel for specific category of children</t>
  </si>
  <si>
    <t>(A)</t>
  </si>
  <si>
    <t>(B)</t>
  </si>
  <si>
    <t>100 Children</t>
  </si>
  <si>
    <t>Total (A + B)</t>
  </si>
  <si>
    <t>Transport/Escort Facility</t>
  </si>
  <si>
    <t>Children in remote habitation</t>
  </si>
  <si>
    <t>Urban deprived children/children without adult protection</t>
  </si>
  <si>
    <t xml:space="preserve">Sub Total </t>
  </si>
  <si>
    <t>Reimbursement of Fee against 25% admission under Section 12(1)(c) of RTE Act 2009 (Entry Level) subject to upper limit of 20% of AWP&amp;B subject to guidelines issued by MHRD</t>
  </si>
  <si>
    <t>Sub Total</t>
  </si>
  <si>
    <t>Special Training for mainstreaming of out of school children</t>
  </si>
  <si>
    <t>Residential (Fresh)</t>
  </si>
  <si>
    <t>(a) 12 months</t>
  </si>
  <si>
    <t>(b) 9 months</t>
  </si>
  <si>
    <t>(c) 6 months</t>
  </si>
  <si>
    <t>(d) 3 months</t>
  </si>
  <si>
    <t>Residential (Continuing from previous year)</t>
  </si>
  <si>
    <t>Non-Residential (Fresh)</t>
  </si>
  <si>
    <t>Non-Residential (Continuing from previous year)</t>
  </si>
  <si>
    <t>Madarasa/Maktab</t>
  </si>
  <si>
    <t>Seasonal Hostel (Residential)</t>
  </si>
  <si>
    <t>Seasonal Hostel (Non Residential)</t>
  </si>
  <si>
    <t>II</t>
  </si>
  <si>
    <t>RETENTION</t>
  </si>
  <si>
    <t>Free Text Books</t>
  </si>
  <si>
    <t>Free Text Books (P)</t>
  </si>
  <si>
    <t>(a) Class I &amp; II</t>
  </si>
  <si>
    <t>(b) Braille Books Class I &amp; II</t>
  </si>
  <si>
    <t>(c) Large Print Books Class I &amp; II</t>
  </si>
  <si>
    <t>(d) Class III to V</t>
  </si>
  <si>
    <t>(e) Braille Books Class III to V</t>
  </si>
  <si>
    <t>(f) Large Print Books Class III to V</t>
  </si>
  <si>
    <t>Free Text Books (UP)</t>
  </si>
  <si>
    <t>Braille Books (UP)</t>
  </si>
  <si>
    <t>Large Print Books (UP)</t>
  </si>
  <si>
    <t xml:space="preserve">Provision of 2 sets of Uniform </t>
  </si>
  <si>
    <t>All Girls</t>
  </si>
  <si>
    <t>SC Boys</t>
  </si>
  <si>
    <t>ST Boys</t>
  </si>
  <si>
    <t>BPL Boys</t>
  </si>
  <si>
    <t>Teaching Learning Equipment (TLE)</t>
  </si>
  <si>
    <t xml:space="preserve">New Primary </t>
  </si>
  <si>
    <t>New Upper Primary</t>
  </si>
  <si>
    <t>III</t>
  </si>
  <si>
    <t xml:space="preserve">ENHANCING QUALITY </t>
  </si>
  <si>
    <t xml:space="preserve">New Teachers' Salary </t>
  </si>
  <si>
    <t>Primary Teachers</t>
  </si>
  <si>
    <t>New Primary Teachers (Regular)</t>
  </si>
  <si>
    <t>New Primary Teachers (Contractual)</t>
  </si>
  <si>
    <t>Head Teachers for Primary (if the number of children exceeds 150 in a school)</t>
  </si>
  <si>
    <t xml:space="preserve">Upper Primary Teachers </t>
  </si>
  <si>
    <t>Subject specific New Upper Primary Teachers (Regular)</t>
  </si>
  <si>
    <t>(a) Science and Mathematics</t>
  </si>
  <si>
    <t>(b) Social Studies</t>
  </si>
  <si>
    <t>(c) Languages</t>
  </si>
  <si>
    <t>Subject specific New Upper Primary Teachers (Contractual)</t>
  </si>
  <si>
    <t>Head Teachers for Upper Primary  (if the number of children exceeds 100 in a school)</t>
  </si>
  <si>
    <t>Part Time Instructors  (if the number of children exceeds 100 in a school)</t>
  </si>
  <si>
    <t xml:space="preserve">(a) Art Education </t>
  </si>
  <si>
    <t xml:space="preserve">(b) Health and Physical Education </t>
  </si>
  <si>
    <t xml:space="preserve">(c)  Work Education </t>
  </si>
  <si>
    <t>Teachers' Salary (Recurring-sanctioned earlier) in position</t>
  </si>
  <si>
    <t>Primary Teachers- Existing, in position (Regular)</t>
  </si>
  <si>
    <t>Primary Teachers- Existing, in position (Contractual)</t>
  </si>
  <si>
    <t>Head Teachers for Primary in position</t>
  </si>
  <si>
    <t>Subject Specific Upper Primary Teachers- in position (Regular)</t>
  </si>
  <si>
    <t>Subject Specific Upper Primary Teachers- in position (Contractual)</t>
  </si>
  <si>
    <t>Head Teachers for Upper Primary in position  (if the number of children exceeds 100 in a school)</t>
  </si>
  <si>
    <t>Part Time Instructors in position</t>
  </si>
  <si>
    <t xml:space="preserve">(c) Work Education </t>
  </si>
  <si>
    <t>Total (New+Recurring)</t>
  </si>
  <si>
    <t>Training</t>
  </si>
  <si>
    <t>(A) Training of Teachers</t>
  </si>
  <si>
    <t>Refresher In-service Teachers' Training at BRC  level</t>
  </si>
  <si>
    <t>(b) Class III to V</t>
  </si>
  <si>
    <t>(c) Class VI to VIII</t>
  </si>
  <si>
    <t>Follow up meetings at CRC level</t>
  </si>
  <si>
    <t>Induction Training for Newly Recruited Teachers</t>
  </si>
  <si>
    <t xml:space="preserve">Training of untrained Teachers </t>
  </si>
  <si>
    <t>(a)  Trainng of untrained teachers to acquire professional qualifications over a two year period (Year I)</t>
  </si>
  <si>
    <t>(b)  Trainng of untrained teachers to acquire professional qualifications over a two year period (Year II)</t>
  </si>
  <si>
    <t>(B) Training of Resource Persons</t>
  </si>
  <si>
    <t>Training for Resource Persons &amp; Master Trainers (this may include BRCCs,BRPs, CRCCs, DIET faculties and any other persons designated as Resource Persons)</t>
  </si>
  <si>
    <t>(C) NUEPA School Leadership Programme</t>
  </si>
  <si>
    <t>RPs Training</t>
  </si>
  <si>
    <t>Head Teacher Training</t>
  </si>
  <si>
    <t>Academic Support through Block Resource Centre/ URC</t>
  </si>
  <si>
    <t>Salary of Faculty and Staff</t>
  </si>
  <si>
    <t>(a) 6 RPs at BRC for subject specific training, in position</t>
  </si>
  <si>
    <t>(b) 2 RPs for CWSN in position</t>
  </si>
  <si>
    <t>(c) 1 MIS Coordinator in position</t>
  </si>
  <si>
    <t>(d) 1 Data Entry Operator in position</t>
  </si>
  <si>
    <t>(e) 1 Accountant-cum-support staff for every 50 schools in position</t>
  </si>
  <si>
    <t>Furniture Grant</t>
  </si>
  <si>
    <t>Contingency Grant</t>
  </si>
  <si>
    <t>Meeting TA (@ Rs. 2500 P.M.)</t>
  </si>
  <si>
    <t>TLM Grant</t>
  </si>
  <si>
    <t>Maintenace Grant</t>
  </si>
  <si>
    <t>Academic Support through Cluster Resource Centres</t>
  </si>
  <si>
    <t>Salary of Cluster Coordinator, full time and in position</t>
  </si>
  <si>
    <t>Meeting TA (@ Rs. 1000 P.M.)</t>
  </si>
  <si>
    <t>Computer Aided Education in UPS under Innovation</t>
  </si>
  <si>
    <t>Computer Aided Education in Upper Primary Schools (Physical target = No. of schools per district)</t>
  </si>
  <si>
    <t>(a)  Number of districts</t>
  </si>
  <si>
    <t>(b)  Number of schools</t>
  </si>
  <si>
    <t>Libraries</t>
  </si>
  <si>
    <t>Primary</t>
  </si>
  <si>
    <t xml:space="preserve">Upper Primary </t>
  </si>
  <si>
    <t>IV</t>
  </si>
  <si>
    <t>ANNUAL GRANTS</t>
  </si>
  <si>
    <t>Teachers' Grant</t>
  </si>
  <si>
    <t xml:space="preserve">Primary </t>
  </si>
  <si>
    <t>Upper Primary: Class VI to VIII</t>
  </si>
  <si>
    <t>School Grant</t>
  </si>
  <si>
    <t>Research, Evaluation, Monitoring &amp; Supervision</t>
  </si>
  <si>
    <t>REMS activities</t>
  </si>
  <si>
    <t>Monitoring &amp; Supervision</t>
  </si>
  <si>
    <t>Maintenance Grant</t>
  </si>
  <si>
    <t>Maintenance Grant ( PS &amp; UPS)</t>
  </si>
  <si>
    <t>V</t>
  </si>
  <si>
    <t>BRIDGING GENDER AND SOCIAL CATEGORY GAPS</t>
  </si>
  <si>
    <t xml:space="preserve">Interventions for CWSN </t>
  </si>
  <si>
    <t>Provision for Inclusive Education</t>
  </si>
  <si>
    <t>Innovation Head up to Rs. 50 lakh per district</t>
  </si>
  <si>
    <t>Girls Education</t>
  </si>
  <si>
    <t>Intervention for SC / ST children</t>
  </si>
  <si>
    <t>Intervention for Minority Community children</t>
  </si>
  <si>
    <t>Intervention for Urban Deprived children</t>
  </si>
  <si>
    <t>SMC/PRI Training</t>
  </si>
  <si>
    <t>Residential (3 days)</t>
  </si>
  <si>
    <t>Non-residential (3 days)</t>
  </si>
  <si>
    <t xml:space="preserve">SCHOOL INFRASTRUCTURE </t>
  </si>
  <si>
    <t xml:space="preserve">Civil Works Construction </t>
  </si>
  <si>
    <t>New Primary School (Rural)</t>
  </si>
  <si>
    <t>New Primary School (Urban)</t>
  </si>
  <si>
    <t>New Upper Primary (Rural)</t>
  </si>
  <si>
    <t>New Upper Primary (Urban)</t>
  </si>
  <si>
    <t>ACR in lieu of upgraded Upper Primary School</t>
  </si>
  <si>
    <t>Additional Class Room (Rural)</t>
  </si>
  <si>
    <t>Additional Class Room (Urban)</t>
  </si>
  <si>
    <t>Additional Class Room (Hill Area)</t>
  </si>
  <si>
    <t>Additional Class Room (Plain Area)</t>
  </si>
  <si>
    <t>Boys Toilet</t>
  </si>
  <si>
    <t>Separate Girls Toilet (Incinerators)</t>
  </si>
  <si>
    <t>CWSN Friendly Toilets</t>
  </si>
  <si>
    <t xml:space="preserve">Drinking Water Facility </t>
  </si>
  <si>
    <t>Boundary Wall</t>
  </si>
  <si>
    <t>Electrification</t>
  </si>
  <si>
    <t>Office-cum-store-cum-Head Teacher's room (Primary)</t>
  </si>
  <si>
    <t>Office-cum-store-cum-Head Teacher's room (Upper Primary)</t>
  </si>
  <si>
    <t>Augumentation of training facility in BRC (one time)</t>
  </si>
  <si>
    <t xml:space="preserve">Ramps with Handrails </t>
  </si>
  <si>
    <t>Handrails in existing ramps</t>
  </si>
  <si>
    <t>Furniture for Govt. UPS (per child)</t>
  </si>
  <si>
    <t>Major Repairs for Primary School</t>
  </si>
  <si>
    <t>Major Repairs for Upper Primary School</t>
  </si>
  <si>
    <t>Residential Schools/hostels for specific category of children</t>
  </si>
  <si>
    <t>(a) Construction of Building including boundary wall, Water and sanitation facilities, electric installation</t>
  </si>
  <si>
    <t>(b) Construction of residential hostel</t>
  </si>
  <si>
    <t>(c) Refurbishing unused old buildings</t>
  </si>
  <si>
    <t>(d) Construction of Hostel in existing Govt UPS</t>
  </si>
  <si>
    <t>Others (Difference of Civil Works sanctioned in previous year, SIEMAT, spillover etc.)</t>
  </si>
  <si>
    <t>VI</t>
  </si>
  <si>
    <t>PROJECT MANAGEMENT COST</t>
  </si>
  <si>
    <t>Management</t>
  </si>
  <si>
    <t>Management up to 3.5%</t>
  </si>
  <si>
    <t xml:space="preserve">(a) Project Management and MIS </t>
  </si>
  <si>
    <t>(b) Training of Educational Administrators</t>
  </si>
  <si>
    <t>(c) School Mapping and Social Mapping</t>
  </si>
  <si>
    <t>Learning Enhancement Programme (LEP) only for Large Scale Integrated Programmes for Quality Improvement (up to 2%)</t>
  </si>
  <si>
    <t>Community Mobilization activities (up to 0.5%)</t>
  </si>
  <si>
    <t>Total of SSA (District)</t>
  </si>
  <si>
    <t>STATE COMPONENT</t>
  </si>
  <si>
    <t xml:space="preserve">Management &amp; MIS </t>
  </si>
  <si>
    <t>REMS</t>
  </si>
  <si>
    <t>STATE SSA TOTAL</t>
  </si>
  <si>
    <t>KGBV  Financial Provision (give separate costing sheets for different Models)</t>
  </si>
  <si>
    <t xml:space="preserve">Model-I (100 - 150 girls) </t>
  </si>
  <si>
    <t xml:space="preserve">Non recurring one time grant - Model I </t>
  </si>
  <si>
    <t>Construction of building (new)</t>
  </si>
  <si>
    <t>Construction of building KGBV sanctioned earlier</t>
  </si>
  <si>
    <t xml:space="preserve">Boundary Wall </t>
  </si>
  <si>
    <t xml:space="preserve">Boring/ Handpump </t>
  </si>
  <si>
    <t xml:space="preserve">Electricity / water charges </t>
  </si>
  <si>
    <t xml:space="preserve">Bedding </t>
  </si>
  <si>
    <t>Sub Total Non Recurring (Model I)</t>
  </si>
  <si>
    <t>Recurring (Model I)</t>
  </si>
  <si>
    <t>Maintenance per girl Per month @ Rs.1500/-</t>
  </si>
  <si>
    <t>Stipend per girl per month @ Rs.100/-</t>
  </si>
  <si>
    <t>Supplementary TLM, Stationery and other educational material @Rs.1000/- per Girl per annum</t>
  </si>
  <si>
    <t>Specific skill training per girl @ Rs.1000/- per annum</t>
  </si>
  <si>
    <t>Electricity / water charges per girl @Rs.1000/- per annum</t>
  </si>
  <si>
    <t>Medical care/contingencies @ Rs.1250/- per girl per annum</t>
  </si>
  <si>
    <t>Maintenance @ Rs.750/- per girl per annum</t>
  </si>
  <si>
    <t>Miscellaneous @ Rs.750/- per girl per annum</t>
  </si>
  <si>
    <t>Preparatory camps @ Rs.200/- per girl per annum</t>
  </si>
  <si>
    <t>P.T.A / school functions @ Rs.200/- per girl per annum</t>
  </si>
  <si>
    <t>Capacity Building @ Rs.500/- per girl per annum</t>
  </si>
  <si>
    <t>Sub Total Recurring (Model I)</t>
  </si>
  <si>
    <t>Total Model-I (Recurring + Non Recurring)</t>
  </si>
  <si>
    <t>Model-II (50 Girls)</t>
  </si>
  <si>
    <t>Non-recurring (Model-II)</t>
  </si>
  <si>
    <t>Construction of Building (New)</t>
  </si>
  <si>
    <t>Construction of Building KGBV sanctioned earlier</t>
  </si>
  <si>
    <t xml:space="preserve">Boring/Hanpump  </t>
  </si>
  <si>
    <t xml:space="preserve">Electricity/water charges  </t>
  </si>
  <si>
    <t>Sub Total Non-recurring (Model-II)</t>
  </si>
  <si>
    <t>Recurring Model-II</t>
  </si>
  <si>
    <t>Supplementary TLM, Stationery and other educational material@1000/- per annum</t>
  </si>
  <si>
    <t>3 Part time teachers @ Rs.10,000/- per month per teacher</t>
  </si>
  <si>
    <t>Specific Skill training @ Rs.1000/- per child per annum</t>
  </si>
  <si>
    <t>Electricity / water charges @ Rs. 1000/- per child per annum</t>
  </si>
  <si>
    <t>Sub Total (Recurring Model-II)</t>
  </si>
  <si>
    <t>Total Model-II (Recurring + Non Recurring)</t>
  </si>
  <si>
    <t>Model-III (50-150 girls)</t>
  </si>
  <si>
    <t xml:space="preserve">Non-recurring  - Model-III </t>
  </si>
  <si>
    <t xml:space="preserve">Construction of Building KGBV sanctioned earlier </t>
  </si>
  <si>
    <t xml:space="preserve">Boring/Handpump </t>
  </si>
  <si>
    <t>Sub Total Non-recurring (Model-III)</t>
  </si>
  <si>
    <t>Recurring  (Model III)</t>
  </si>
  <si>
    <t>2 Urdu Teachers (only for blocks with muslim population above 20% and select urban areas). If required @ Rs 12000/- per month per teacher</t>
  </si>
  <si>
    <t>3 Part time teachers @ Rs 5000/- per month per teacher</t>
  </si>
  <si>
    <t>1 Full time Accountant @ Rs 10000/- per month</t>
  </si>
  <si>
    <t>2 Support Staff - (Accountant / Assistant, Peon, Chowkidar) @ Rs 5000/- per month per staff</t>
  </si>
  <si>
    <t>1 Head cook @ Rs 6000/- per month and upto  2 Assistant cooks @ Rs 4500/- per month per cook</t>
  </si>
  <si>
    <t xml:space="preserve"> Specific skill training per girl @ Rs 1000/- per annum</t>
  </si>
  <si>
    <t>Electricity / Water charges per girl @ Rs 1000/- per annum</t>
  </si>
  <si>
    <t>Maintenance @ Rs 750/- per child per annum</t>
  </si>
  <si>
    <t>Miscellaneous @ Rs 750/- per child per annum</t>
  </si>
  <si>
    <t>Preparatory camp @ Rs 300/- per child per annum</t>
  </si>
  <si>
    <t>P.T.A / school functions @ Rs 300/- per child per annum</t>
  </si>
  <si>
    <t>Provision of rent @ Rs 10000/- per child per annum</t>
  </si>
  <si>
    <t xml:space="preserve">Capacity Building @ Rs 500/- per child per annum </t>
  </si>
  <si>
    <t>Physical / Self Defence training @ Rs 200/- per child per annum</t>
  </si>
  <si>
    <t>Sub Total Recurring (Model III)</t>
  </si>
  <si>
    <t>Total Model - III (Recurring + Non Recurring)</t>
  </si>
  <si>
    <t>Total Model - I + II + III (Non Recurring)</t>
  </si>
  <si>
    <t>Total Model-I + II + III (Recurring)</t>
  </si>
  <si>
    <t>Grand Total Model-I + II + III (Recurring + Non Recurring)</t>
  </si>
  <si>
    <t>Grand Total (SSA and KGBV)</t>
  </si>
  <si>
    <r>
      <t xml:space="preserve">Replacement of </t>
    </r>
    <r>
      <rPr>
        <sz val="16"/>
        <color indexed="17"/>
        <rFont val="Cambria"/>
        <family val="1"/>
        <scheme val="major"/>
      </rPr>
      <t>F</t>
    </r>
    <r>
      <rPr>
        <sz val="16"/>
        <rFont val="Cambria"/>
        <family val="1"/>
        <scheme val="major"/>
      </rPr>
      <t>uniture Grant (Once in 5 years)</t>
    </r>
  </si>
  <si>
    <t>Year 2016-17</t>
  </si>
  <si>
    <t>Outlay Proposed for 2017-18</t>
  </si>
  <si>
    <t>Outlay Recommended for 2017-18</t>
  </si>
  <si>
    <t>LEP</t>
  </si>
  <si>
    <t>CM</t>
  </si>
  <si>
    <t>Mgt.</t>
  </si>
  <si>
    <t>2 Fulltime teachers as per RTE Norms @ Rs. 20000/- per month per teacher</t>
  </si>
  <si>
    <r>
      <t>Achievement
(upto 31</t>
    </r>
    <r>
      <rPr>
        <b/>
        <vertAlign val="superscript"/>
        <sz val="16"/>
        <rFont val="Cambria"/>
        <family val="1"/>
        <scheme val="major"/>
      </rPr>
      <t>st</t>
    </r>
    <r>
      <rPr>
        <b/>
        <sz val="16"/>
        <rFont val="Cambria"/>
        <family val="1"/>
        <scheme val="major"/>
      </rPr>
      <t xml:space="preserve"> December, 2016)</t>
    </r>
  </si>
  <si>
    <t>(Rs. in lakh)</t>
  </si>
  <si>
    <t>Sl.No</t>
  </si>
  <si>
    <t>Name of the districts</t>
  </si>
  <si>
    <t>SOCIAL CATEGORY GROUP</t>
  </si>
  <si>
    <t>Physical items Approved</t>
  </si>
  <si>
    <t xml:space="preserve">Total financial outlay of SSA </t>
  </si>
  <si>
    <t xml:space="preserve">KGBV Outlay </t>
  </si>
  <si>
    <t xml:space="preserve">Total Outlay </t>
  </si>
  <si>
    <t>109 SCHEDULED TRIBES (25% and above)</t>
  </si>
  <si>
    <t>61 SCHEDULED CASTES (25% and above)</t>
  </si>
  <si>
    <t>121 PMO's Minority Districts</t>
  </si>
  <si>
    <t>88 Muslim Concentration (20% and above)</t>
  </si>
  <si>
    <t xml:space="preserve">88 LWE Affected Districts </t>
  </si>
  <si>
    <t>Civil Works (Fresh)</t>
  </si>
  <si>
    <t xml:space="preserve">PS </t>
  </si>
  <si>
    <t>Residential schools</t>
  </si>
  <si>
    <t>Residential hostel</t>
  </si>
  <si>
    <t>Integration of Class VIII with UPS</t>
  </si>
  <si>
    <t>Teachers</t>
  </si>
  <si>
    <t>Teachers Training</t>
  </si>
  <si>
    <t>Uniforms</t>
  </si>
  <si>
    <t>Text books</t>
  </si>
  <si>
    <t>No. of KGBV</t>
  </si>
  <si>
    <t>New PS Buildings</t>
  </si>
  <si>
    <t>New UPS Buildings</t>
  </si>
  <si>
    <t>ACR</t>
  </si>
  <si>
    <t>ACR in lieu of upgraded Primary School</t>
  </si>
  <si>
    <t>All Toilets (including girls toilets)</t>
  </si>
  <si>
    <t>Girls Toilets</t>
  </si>
  <si>
    <t>New teachers for new schools</t>
  </si>
  <si>
    <t>Additional teach. Against excess enrolment</t>
  </si>
  <si>
    <t>Part Time Instructors</t>
  </si>
  <si>
    <t xml:space="preserve">Total No.of Categorywise SFDs </t>
  </si>
  <si>
    <t>State total</t>
  </si>
  <si>
    <t>% w.r.t Approvals for the whole state</t>
  </si>
  <si>
    <t>Categorywise Total and % against State Allocation</t>
  </si>
  <si>
    <t>ST (25% and above)</t>
  </si>
  <si>
    <t>%  ST Allocation</t>
  </si>
  <si>
    <t>SC (25% and above)</t>
  </si>
  <si>
    <t>%  SC Allocation</t>
  </si>
  <si>
    <t>PMO's 121 Minority Districts</t>
  </si>
  <si>
    <t>% PMO's 121 Minority Allocation</t>
  </si>
  <si>
    <t>Muslim Concentration (20% and above)</t>
  </si>
  <si>
    <t>% Muslim  Allocation</t>
  </si>
  <si>
    <t>LWE Affected Districts (20% and above)</t>
  </si>
  <si>
    <t>% LWE  Affected Districts Allocation</t>
  </si>
  <si>
    <t>S. No.</t>
  </si>
  <si>
    <t>Head</t>
  </si>
  <si>
    <t>Outlay Proposed</t>
  </si>
  <si>
    <t>Approved Outlay</t>
  </si>
  <si>
    <t>Fresh</t>
  </si>
  <si>
    <t>Total</t>
  </si>
  <si>
    <t>KGBV</t>
  </si>
  <si>
    <t>Outlay approved in 2016-17</t>
  </si>
  <si>
    <t>Increase in Outlay  for 2017-18</t>
  </si>
  <si>
    <t>%</t>
  </si>
  <si>
    <t>Outlay approved</t>
  </si>
  <si>
    <t>Capital Head (all civil works under SSA &amp; KGBV)</t>
  </si>
  <si>
    <t>General Head</t>
  </si>
  <si>
    <t>Net General Head</t>
  </si>
  <si>
    <t>Capital Head</t>
  </si>
  <si>
    <t xml:space="preserve">S. No. </t>
  </si>
  <si>
    <t xml:space="preserve">Particulars </t>
  </si>
  <si>
    <t>Amount Rs. in Crore</t>
  </si>
  <si>
    <t>Amount Rs. in Lakh</t>
  </si>
  <si>
    <t xml:space="preserve">Approved outlay for the year 2016-17 </t>
  </si>
  <si>
    <t xml:space="preserve">Opening balance with State as on 01/04/2016 </t>
  </si>
  <si>
    <t xml:space="preserve">Actual outlay size (after deducting opening bal.) </t>
  </si>
  <si>
    <t>Adhoc Funds (Released)</t>
  </si>
  <si>
    <r>
      <t>Balance of 1</t>
    </r>
    <r>
      <rPr>
        <vertAlign val="superscript"/>
        <sz val="12"/>
        <rFont val="Cambria"/>
        <family val="1"/>
      </rPr>
      <t>st</t>
    </r>
    <r>
      <rPr>
        <sz val="12"/>
        <rFont val="Cambria"/>
        <family val="1"/>
      </rPr>
      <t xml:space="preserve"> installment (Released)</t>
    </r>
  </si>
  <si>
    <r>
      <t>2</t>
    </r>
    <r>
      <rPr>
        <vertAlign val="superscript"/>
        <sz val="12"/>
        <rFont val="Cambria"/>
        <family val="1"/>
      </rPr>
      <t>nd</t>
    </r>
    <r>
      <rPr>
        <sz val="12"/>
        <rFont val="Cambria"/>
        <family val="1"/>
      </rPr>
      <t xml:space="preserve">  installment (to be released)</t>
    </r>
  </si>
  <si>
    <t xml:space="preserve">Balance amount due from GOI </t>
  </si>
  <si>
    <t xml:space="preserve">Current year’s proposal (2017-18) </t>
  </si>
  <si>
    <t xml:space="preserve">Current year’s recommendations (2017-18) </t>
  </si>
  <si>
    <r>
      <t>Additional fund allocated as per 14</t>
    </r>
    <r>
      <rPr>
        <vertAlign val="superscript"/>
        <sz val="12"/>
        <rFont val="Cambria"/>
        <family val="1"/>
      </rPr>
      <t>th</t>
    </r>
    <r>
      <rPr>
        <sz val="12"/>
        <rFont val="Cambria"/>
        <family val="1"/>
      </rPr>
      <t xml:space="preserve"> Finance Commission </t>
    </r>
  </si>
  <si>
    <t>Category</t>
  </si>
  <si>
    <t>Amount Approved (in lakh)</t>
  </si>
  <si>
    <t xml:space="preserve">% </t>
  </si>
  <si>
    <t>Access &amp; Retention</t>
  </si>
  <si>
    <t xml:space="preserve">Residential Schools </t>
  </si>
  <si>
    <t>Residential Hostels</t>
  </si>
  <si>
    <t xml:space="preserve">Transport/Escort Facility </t>
  </si>
  <si>
    <t>Reimbursement of Fee against 25% admission under Section 12(1)(c) of RTE Act 2009</t>
  </si>
  <si>
    <t>Quality</t>
  </si>
  <si>
    <t>Teacher's Salary</t>
  </si>
  <si>
    <t>Salary of Resource Teachers under CWSN</t>
  </si>
  <si>
    <t>Textbooks</t>
  </si>
  <si>
    <t xml:space="preserve">Special training </t>
  </si>
  <si>
    <t>Teachers’ Training</t>
  </si>
  <si>
    <t>Teachers' Training under CWSN</t>
  </si>
  <si>
    <t>BRC</t>
  </si>
  <si>
    <t>CRC</t>
  </si>
  <si>
    <t>TLE for new schools</t>
  </si>
  <si>
    <t>Teachers Grant</t>
  </si>
  <si>
    <t>REMS (with SPO)</t>
  </si>
  <si>
    <t>Innovative Activities</t>
  </si>
  <si>
    <t>Libraries in schools</t>
  </si>
  <si>
    <t>Innovation for CAL</t>
  </si>
  <si>
    <t>Equity</t>
  </si>
  <si>
    <t>IE</t>
  </si>
  <si>
    <t>Community Mobilization</t>
  </si>
  <si>
    <t>Infrastructure Development</t>
  </si>
  <si>
    <t>Civil Works</t>
  </si>
  <si>
    <t xml:space="preserve">Programme Management </t>
  </si>
  <si>
    <t>Gender</t>
  </si>
  <si>
    <t xml:space="preserve">Grand Total </t>
  </si>
  <si>
    <t>SNo.</t>
  </si>
  <si>
    <t>Outlay approved by PAB (including spillover)-2015-16</t>
  </si>
  <si>
    <t>Outlay approved by PAB (including spillover)-2016-17</t>
  </si>
  <si>
    <t>Anticipated  Achievement upto Mar-17</t>
  </si>
  <si>
    <t>% against outlay-2016-17</t>
  </si>
  <si>
    <t>Proposed Outlay             2017-18</t>
  </si>
  <si>
    <t>Recommended Outlay    2017-18</t>
  </si>
  <si>
    <t>Category-1</t>
  </si>
  <si>
    <t xml:space="preserve">Reimbursement under Section 12(1)(c) </t>
  </si>
  <si>
    <t>4 (a)</t>
  </si>
  <si>
    <t xml:space="preserve">Residential Hostels </t>
  </si>
  <si>
    <t>4 (b)</t>
  </si>
  <si>
    <t>Residential Schools</t>
  </si>
  <si>
    <t>Category-2</t>
  </si>
  <si>
    <t>12 (a)</t>
  </si>
  <si>
    <t>BRC/URC</t>
  </si>
  <si>
    <t>12 (b)</t>
  </si>
  <si>
    <t>Category-3</t>
  </si>
  <si>
    <t>TOTAL</t>
  </si>
  <si>
    <t>Rs. in lakhs</t>
  </si>
  <si>
    <t>Spill over</t>
  </si>
  <si>
    <t>Not recommended</t>
  </si>
  <si>
    <t xml:space="preserve">Free Text Books </t>
  </si>
  <si>
    <t>a.      Primary</t>
  </si>
  <si>
    <t xml:space="preserve">b.      Upper Primary </t>
  </si>
  <si>
    <t>c.      Large Print Book</t>
  </si>
  <si>
    <t>d.      Braille Book</t>
  </si>
  <si>
    <t>Free Uniform</t>
  </si>
  <si>
    <t>Residential School/ Hostel</t>
  </si>
  <si>
    <t>Recommended as appraised.</t>
  </si>
  <si>
    <t>a. Project Management</t>
  </si>
  <si>
    <t>b. Finance</t>
  </si>
  <si>
    <t xml:space="preserve">Covered Under Project Management and Overall allocation </t>
  </si>
  <si>
    <t>Transport / Escort facility</t>
  </si>
  <si>
    <t>Special Training for Age appropriate addmission of OoSC</t>
  </si>
  <si>
    <t>a. 12 months</t>
  </si>
  <si>
    <t xml:space="preserve">Residential continuing from previous year </t>
  </si>
  <si>
    <t xml:space="preserve">a. 12 months </t>
  </si>
  <si>
    <t>Non Residential (Fresh)</t>
  </si>
  <si>
    <t>a. 12 Months</t>
  </si>
  <si>
    <t>b. 3 Months</t>
  </si>
  <si>
    <t>NonResidential continuing from previous year</t>
  </si>
  <si>
    <t>a. 6 Months</t>
  </si>
  <si>
    <t>a. 3 months</t>
  </si>
  <si>
    <t>Teacher Training</t>
  </si>
  <si>
    <t>Academic Support through BRC/CRC</t>
  </si>
  <si>
    <t>a)     BRC</t>
  </si>
  <si>
    <t>b)     CRC</t>
  </si>
  <si>
    <t>Learning Enhancement Programme (LEP)</t>
  </si>
  <si>
    <t>Recommended as appraised within the overall ceiling of 2%</t>
  </si>
  <si>
    <t>a. Innovation fund for CAL</t>
  </si>
  <si>
    <t>b. Rashtriya Avishkar Abhiyan (RAA)</t>
  </si>
  <si>
    <t xml:space="preserve">This acitvity is support under CAL </t>
  </si>
  <si>
    <t>Library</t>
  </si>
  <si>
    <t>Teacher Grant</t>
  </si>
  <si>
    <t>TLE for New Schools</t>
  </si>
  <si>
    <t>a. REMS</t>
  </si>
  <si>
    <t>b. ABEAS in School</t>
  </si>
  <si>
    <t>a. Innovation</t>
  </si>
  <si>
    <t>b. Pade Bharat Bade Bharat (PBBB)</t>
  </si>
  <si>
    <t>Community Mobilization (0.5%)</t>
  </si>
  <si>
    <t>Recommended as appraised within the overall ceiling of 0.5%</t>
  </si>
  <si>
    <t>Teacher Salary</t>
  </si>
  <si>
    <t>New Schools (Building)</t>
  </si>
  <si>
    <t>Additional Classrooms (ACR)</t>
  </si>
  <si>
    <t xml:space="preserve">Block Resource Centers </t>
  </si>
  <si>
    <t>HM Room</t>
  </si>
  <si>
    <t>Residential Schools (Building)</t>
  </si>
  <si>
    <t>Toilets &amp; Drinking Water</t>
  </si>
  <si>
    <t>Furniture</t>
  </si>
  <si>
    <t>a.  Boundary Walls</t>
  </si>
  <si>
    <t>b.  Ramps</t>
  </si>
  <si>
    <t>c.  Electrification</t>
  </si>
  <si>
    <t>d.  Augumentation of training facility in BRC  &amp; CFE</t>
  </si>
  <si>
    <t>Repairs to School Buildings</t>
  </si>
  <si>
    <t>(a) Maintenance Grant</t>
  </si>
  <si>
    <t>(b) Swacchh Vidyalaya</t>
  </si>
  <si>
    <t>Covered under School Maintenance  grant</t>
  </si>
  <si>
    <t xml:space="preserve">School and Social Mapping: </t>
  </si>
  <si>
    <t xml:space="preserve">Opening new Primary Schools: </t>
  </si>
  <si>
    <t xml:space="preserve">Opening Upper Primary Schools/Sections: </t>
  </si>
  <si>
    <t>Conversion of EGS Centres into schools:</t>
  </si>
  <si>
    <t>All EGS already converted in Schools</t>
  </si>
  <si>
    <t>SIEMAT</t>
  </si>
  <si>
    <t>One time grant</t>
  </si>
  <si>
    <t>NPEGEL</t>
  </si>
  <si>
    <t xml:space="preserve">Activity Closed </t>
  </si>
  <si>
    <t>Grand Total</t>
  </si>
  <si>
    <t>(b)Vedic Pathshala</t>
  </si>
  <si>
    <t xml:space="preserve">Fresh works not recommended due to pendency of 189 ongoing ACR works for which state has requested spillover of Rs.36.70 lakhs already recommended </t>
  </si>
  <si>
    <t>Not Recommended. This item can be benefitted through convergence with various Departments in UT.</t>
  </si>
  <si>
    <t>Categorywise Outlay-2017-18-SSA, Dadra &amp; Nagar Haveli</t>
  </si>
  <si>
    <t>Breakup of Interventions -2017-18 (Dadra &amp; Nagar Haveli)</t>
  </si>
  <si>
    <t>Financial Recommendation for 2017-18</t>
  </si>
  <si>
    <t xml:space="preserve">GOI Share of outlay as per sharing pattern (100%) </t>
  </si>
  <si>
    <t>Fund released 2016-17 &amp; Recommended outlay 2017-18 
SSA, Dadra &amp; Nagar Haveli</t>
  </si>
  <si>
    <t>GOI Share (100% )</t>
  </si>
  <si>
    <t>Dadra &amp; Nagar Haveli</t>
  </si>
  <si>
    <t>State/UT Name: SSA, Dadra &amp; Nagar Haveli</t>
  </si>
  <si>
    <t xml:space="preserve">Rs. 25 lakh for RAA activiteis </t>
  </si>
  <si>
    <t>Includes DPO and Rs. 9 lakh for Media activities</t>
  </si>
  <si>
    <t>Activities</t>
  </si>
  <si>
    <t xml:space="preserve">Progress in Percentage </t>
  </si>
  <si>
    <t>Achievement upto March 2017</t>
  </si>
  <si>
    <t>Progress against AWP&amp;B 2016-17 - SSA, Dadra &amp; Nagar Haveli</t>
  </si>
  <si>
    <t>Fresh - 2016-17</t>
  </si>
  <si>
    <t>Deferred Liability</t>
  </si>
  <si>
    <t>Outlay Approved</t>
  </si>
  <si>
    <t>Expenditure upto March 2017</t>
  </si>
  <si>
    <t>Proposal and Recommendation 2016-17 - Dadra &amp; Nagar Haveli</t>
  </si>
  <si>
    <t>1 Head Cook @ Rs. 6,000/- per month and upto 1 Asstt. Cooks @ Rs. 4500/- per month per cook</t>
  </si>
  <si>
    <t xml:space="preserve"> 2 Support staff - (Peon, Chowkidar and sweeper) @ Rs. 5,000/- per month per staff</t>
  </si>
  <si>
    <t>Recommened as appraised</t>
  </si>
  <si>
    <t>GOI Share of current year's recommendation</t>
  </si>
  <si>
    <t>Balance available for Category-III</t>
  </si>
  <si>
    <t>Category-I (1.35) - GOI - 1.35</t>
  </si>
  <si>
    <t>Category-II (2.77) - GOI - 2.77</t>
  </si>
  <si>
    <t>Total Category I &amp; II (4.13) - GOI - 4.13</t>
  </si>
  <si>
    <t>Category-III (33.41) - GOI - 33.41</t>
  </si>
  <si>
    <t>Total Releases</t>
  </si>
  <si>
    <t xml:space="preserve">Status of GOI releases  during 2016-17  </t>
  </si>
  <si>
    <t>Not recommended.</t>
  </si>
  <si>
    <t>Achievement (upto 31st December, 2016)</t>
  </si>
  <si>
    <t>Proposal</t>
  </si>
  <si>
    <t>Recommendation</t>
  </si>
  <si>
    <t>Includes all activities of  PBBB and Rs. 8 lakhs for Census based NAS under REMS</t>
  </si>
  <si>
    <t xml:space="preserve">Not Recommended. </t>
  </si>
  <si>
    <r>
      <t>Achievement
(Anticipating expenditure upto 31</t>
    </r>
    <r>
      <rPr>
        <b/>
        <vertAlign val="superscript"/>
        <sz val="7"/>
        <rFont val="Arial"/>
        <family val="2"/>
      </rPr>
      <t>st</t>
    </r>
    <r>
      <rPr>
        <b/>
        <sz val="7"/>
        <rFont val="Arial"/>
        <family val="2"/>
      </rPr>
      <t xml:space="preserve"> March, 2017)</t>
    </r>
  </si>
  <si>
    <r>
      <t xml:space="preserve">Replacement of </t>
    </r>
    <r>
      <rPr>
        <sz val="7"/>
        <color indexed="17"/>
        <rFont val="Arial"/>
        <family val="2"/>
      </rPr>
      <t>F</t>
    </r>
    <r>
      <rPr>
        <sz val="7"/>
        <rFont val="Arial"/>
        <family val="2"/>
      </rPr>
      <t>uniture Grant (Once in 5 years)</t>
    </r>
  </si>
  <si>
    <t>Proposal &amp; Recommendation for 2017-18 - SSA, Dadra &amp; Nagar Haveli</t>
  </si>
  <si>
    <r>
      <t>Achievement
(Expenditure upto 31</t>
    </r>
    <r>
      <rPr>
        <b/>
        <vertAlign val="superscript"/>
        <sz val="16"/>
        <rFont val="Cambria"/>
        <family val="1"/>
        <scheme val="major"/>
      </rPr>
      <t>st</t>
    </r>
    <r>
      <rPr>
        <b/>
        <sz val="16"/>
        <rFont val="Cambria"/>
        <family val="1"/>
        <scheme val="major"/>
      </rPr>
      <t xml:space="preserve"> March, 2017)</t>
    </r>
  </si>
  <si>
    <t>Savings and incurred liability of 2016-17</t>
  </si>
  <si>
    <t>Incurred liability of 2016-17</t>
  </si>
  <si>
    <t>Spill over and incurred liability of 2016-17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</si>
</sst>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0.00000"/>
    <numFmt numFmtId="167" formatCode="0.0000"/>
    <numFmt numFmtId="168" formatCode="0.0%"/>
    <numFmt numFmtId="169" formatCode="_-\$* #,##0_-;&quot;-$&quot;* #,##0_-;_-\$* \-_-;_-@_-"/>
    <numFmt numFmtId="170" formatCode="\\#,##0.00;[Red]&quot;\-&quot;#,##0.00"/>
    <numFmt numFmtId="171" formatCode="&quot;On&quot;;&quot;On&quot;;&quot;Off&quot;"/>
    <numFmt numFmtId="172" formatCode="_ * #,##0_ ;_ * \-#,##0_ ;_ * &quot;-&quot;???_ ;_ @_ "/>
    <numFmt numFmtId="173" formatCode="_-* #,##0\ _F_-;\-* #,##0\ _F_-;_-* &quot;-&quot;\ _F_-;_-@_-"/>
    <numFmt numFmtId="174" formatCode="_ &quot;रु&quot;\ * #,##0.00_ ;_ &quot;रु&quot;\ * \-#,##0.00_ ;_ &quot;रु&quot;\ * &quot;-&quot;??_ ;_ @_ "/>
    <numFmt numFmtId="175" formatCode="_ &quot;Rs.&quot;\ * #,##0.00_ ;_ &quot;Rs.&quot;\ * \-#,##0.00_ ;_ &quot;Rs.&quot;\ * &quot;-&quot;??_ ;_ @_ "/>
    <numFmt numFmtId="176" formatCode="&quot;$&quot;#,##0.00;[Red]\-&quot;$&quot;#,##0.00"/>
    <numFmt numFmtId="177" formatCode="_-* #,##0.00\ &quot;€&quot;_-;\-* #,##0.00\ &quot;€&quot;_-;_-* &quot;-&quot;??\ &quot;€&quot;_-;_-@_-"/>
    <numFmt numFmtId="178" formatCode="_-* #,##0.00\ _F_-;\-* #,##0.00\ _F_-;_-* &quot;-&quot;??\ _F_-;_-@_-"/>
    <numFmt numFmtId="179" formatCode="#,##0.00000000;[Red]\-#,##0.00000000"/>
    <numFmt numFmtId="180" formatCode="mm/dd/yy"/>
    <numFmt numFmtId="181" formatCode="_ &quot;Fr.&quot;\ * #,##0_ ;_ &quot;Fr.&quot;\ * \-#,##0_ ;_ &quot;Fr.&quot;\ * &quot;-&quot;_ ;_ @_ "/>
    <numFmt numFmtId="182" formatCode="_ &quot;Fr.&quot;\ * #,##0.00_ ;_ &quot;Fr.&quot;\ * \-#,##0.00_ ;_ &quot;Fr.&quot;\ * &quot;-&quot;??_ ;_ @_ 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&quot;\&quot;#,##0.00;[Red]&quot;\&quot;\-#,##0.00"/>
    <numFmt numFmtId="186" formatCode="&quot;\&quot;#,##0;[Red]&quot;\&quot;\-#,##0"/>
    <numFmt numFmtId="187" formatCode="_ * #,##0_ ;_ * \-#,##0_ ;_ * &quot;-&quot;??_ ;_ @_ "/>
    <numFmt numFmtId="188" formatCode="&quot;$&quot;#,##0.0000_);\(&quot;$&quot;#,##0.0000\)"/>
    <numFmt numFmtId="189" formatCode="&quot;$&quot;#,##0.00"/>
    <numFmt numFmtId="190" formatCode="0.0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color theme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5"/>
      <color indexed="56"/>
      <name val="Calibri"/>
      <family val="2"/>
    </font>
    <font>
      <b/>
      <sz val="13"/>
      <color indexed="54"/>
      <name val="Calibri"/>
      <family val="2"/>
    </font>
    <font>
      <b/>
      <sz val="13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6"/>
      <color theme="1"/>
      <name val="Calibri"/>
      <family val="2"/>
      <scheme val="minor"/>
    </font>
    <font>
      <sz val="16"/>
      <name val="Times New Roman"/>
      <family val="1"/>
    </font>
    <font>
      <sz val="16"/>
      <name val="Calibri"/>
      <family val="2"/>
      <scheme val="minor"/>
    </font>
    <font>
      <b/>
      <sz val="16"/>
      <name val="Times New Roman"/>
      <family val="1"/>
    </font>
    <font>
      <sz val="16"/>
      <color indexed="17"/>
      <name val="Cambria"/>
      <family val="1"/>
      <scheme val="major"/>
    </font>
    <font>
      <b/>
      <vertAlign val="superscript"/>
      <sz val="16"/>
      <name val="Cambria"/>
      <family val="1"/>
      <scheme val="major"/>
    </font>
    <font>
      <b/>
      <sz val="10"/>
      <name val="Arial"/>
      <family val="2"/>
    </font>
    <font>
      <sz val="15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5"/>
      <name val="Arial"/>
      <family val="2"/>
    </font>
    <font>
      <sz val="1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sz val="12"/>
      <name val="Cambria"/>
      <family val="1"/>
    </font>
    <font>
      <b/>
      <sz val="11"/>
      <name val="Times New Roman"/>
      <family val="1"/>
    </font>
    <font>
      <b/>
      <sz val="11"/>
      <name val="Cambria"/>
      <family val="1"/>
    </font>
    <font>
      <vertAlign val="superscript"/>
      <sz val="12"/>
      <name val="Cambria"/>
      <family val="1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0"/>
      <color theme="1"/>
      <name val="Frutiger LT Std 57 Cn"/>
      <family val="2"/>
    </font>
    <font>
      <sz val="11"/>
      <color indexed="8"/>
      <name val="Calibri"/>
      <family val="2"/>
      <charset val="1"/>
    </font>
    <font>
      <b/>
      <sz val="10"/>
      <color theme="1"/>
      <name val="Frutiger LT Std 57 Cn"/>
      <family val="2"/>
    </font>
    <font>
      <sz val="10"/>
      <name val="MS Sans Serif"/>
      <family val="2"/>
    </font>
    <font>
      <sz val="10"/>
      <name val="Arial"/>
      <family val="2"/>
      <charset val="1"/>
    </font>
    <font>
      <b/>
      <sz val="10"/>
      <color indexed="8"/>
      <name val="Frutiger LT Std 57 Cn"/>
      <family val="2"/>
    </font>
    <font>
      <vertAlign val="superscript"/>
      <sz val="10"/>
      <color theme="1"/>
      <name val="Frutiger LT Std 57 Cn"/>
      <family val="2"/>
    </font>
    <font>
      <b/>
      <sz val="14"/>
      <color indexed="8"/>
      <name val="Times New Roman"/>
      <family val="1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vertAlign val="superscript"/>
      <sz val="7"/>
      <name val="Arial"/>
      <family val="2"/>
    </font>
    <font>
      <sz val="7"/>
      <color indexed="17"/>
      <name val="Arial"/>
      <family val="2"/>
    </font>
    <font>
      <b/>
      <sz val="7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6"/>
      <color theme="1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75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4" fillId="0" borderId="0"/>
    <xf numFmtId="0" fontId="4" fillId="0" borderId="0"/>
    <xf numFmtId="0" fontId="4" fillId="0" borderId="0"/>
    <xf numFmtId="0" fontId="1" fillId="0" borderId="0"/>
    <xf numFmtId="164" fontId="4" fillId="0" borderId="0"/>
    <xf numFmtId="169" fontId="4" fillId="0" borderId="0"/>
    <xf numFmtId="170" fontId="4" fillId="0" borderId="0"/>
    <xf numFmtId="164" fontId="4" fillId="0" borderId="0"/>
    <xf numFmtId="164" fontId="7" fillId="0" borderId="0"/>
    <xf numFmtId="164" fontId="8" fillId="0" borderId="0"/>
    <xf numFmtId="164" fontId="9" fillId="0" borderId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5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8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4" fontId="4" fillId="0" borderId="0"/>
    <xf numFmtId="164" fontId="4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0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3" fillId="5" borderId="0" applyNumberFormat="0" applyBorder="0" applyAlignment="0" applyProtection="0"/>
    <xf numFmtId="164" fontId="14" fillId="0" borderId="0"/>
    <xf numFmtId="164" fontId="15" fillId="0" borderId="0" applyNumberFormat="0" applyFill="0" applyBorder="0" applyAlignment="0" applyProtection="0"/>
    <xf numFmtId="164" fontId="16" fillId="0" borderId="8" applyAlignment="0" applyProtection="0"/>
    <xf numFmtId="164" fontId="12" fillId="0" borderId="0"/>
    <xf numFmtId="164" fontId="17" fillId="0" borderId="0"/>
    <xf numFmtId="164" fontId="12" fillId="0" borderId="0"/>
    <xf numFmtId="164" fontId="18" fillId="0" borderId="0" applyFill="0" applyBorder="0" applyAlignment="0"/>
    <xf numFmtId="0" fontId="18" fillId="0" borderId="0" applyFill="0" applyBorder="0" applyAlignment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0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19" fillId="15" borderId="9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0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164" fontId="20" fillId="29" borderId="10" applyNumberFormat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1" fillId="0" borderId="0" applyNumberFormat="0" applyAlignment="0">
      <alignment horizontal="left"/>
    </xf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2" fillId="0" borderId="0" applyNumberFormat="0" applyAlignment="0">
      <alignment horizontal="left"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10" fillId="0" borderId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0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4" fillId="3" borderId="0" applyNumberFormat="0" applyBorder="0" applyAlignment="0" applyProtection="0"/>
    <xf numFmtId="164" fontId="25" fillId="30" borderId="0" applyNumberFormat="0" applyBorder="0" applyAlignment="0" applyProtection="0"/>
    <xf numFmtId="164" fontId="25" fillId="30" borderId="0" applyNumberFormat="0" applyBorder="0" applyAlignment="0" applyProtection="0"/>
    <xf numFmtId="164" fontId="26" fillId="31" borderId="0"/>
    <xf numFmtId="164" fontId="27" fillId="0" borderId="11" applyNumberFormat="0" applyAlignment="0" applyProtection="0">
      <alignment horizontal="left" vertical="center"/>
    </xf>
    <xf numFmtId="164" fontId="27" fillId="0" borderId="7">
      <alignment horizontal="left" vertical="center"/>
    </xf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25" fillId="32" borderId="1" applyNumberFormat="0" applyBorder="0" applyAlignment="0" applyProtection="0"/>
    <xf numFmtId="164" fontId="25" fillId="32" borderId="1" applyNumberFormat="0" applyBorder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0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6" fillId="10" borderId="9" applyNumberFormat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0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8" fillId="0" borderId="0">
      <alignment horizontal="justify" vertical="top" wrapText="1"/>
    </xf>
    <xf numFmtId="164" fontId="38" fillId="0" borderId="0">
      <alignment horizontal="justify" vertical="justify" wrapText="1"/>
    </xf>
    <xf numFmtId="17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0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39" fillId="11" borderId="0" applyNumberFormat="0" applyBorder="0" applyAlignment="0" applyProtection="0"/>
    <xf numFmtId="164" fontId="40" fillId="0" borderId="0"/>
    <xf numFmtId="164" fontId="41" fillId="0" borderId="0"/>
    <xf numFmtId="164" fontId="18" fillId="0" borderId="0"/>
    <xf numFmtId="179" fontId="4" fillId="0" borderId="0"/>
    <xf numFmtId="179" fontId="4" fillId="0" borderId="0"/>
    <xf numFmtId="164" fontId="4" fillId="0" borderId="0"/>
    <xf numFmtId="164" fontId="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1" fillId="0" borderId="0"/>
    <xf numFmtId="164" fontId="4" fillId="0" borderId="0"/>
    <xf numFmtId="0" fontId="1" fillId="0" borderId="0"/>
    <xf numFmtId="0" fontId="1" fillId="0" borderId="0"/>
    <xf numFmtId="164" fontId="10" fillId="0" borderId="0"/>
    <xf numFmtId="0" fontId="1" fillId="0" borderId="0"/>
    <xf numFmtId="0" fontId="10" fillId="0" borderId="0"/>
    <xf numFmtId="164" fontId="4" fillId="0" borderId="0"/>
    <xf numFmtId="0" fontId="1" fillId="0" borderId="0"/>
    <xf numFmtId="164" fontId="4" fillId="0" borderId="0"/>
    <xf numFmtId="164" fontId="4" fillId="0" borderId="0">
      <alignment vertical="center"/>
    </xf>
    <xf numFmtId="164" fontId="4" fillId="0" borderId="0"/>
    <xf numFmtId="164" fontId="4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4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164" fontId="5" fillId="0" borderId="0"/>
    <xf numFmtId="164" fontId="5" fillId="0" borderId="0"/>
    <xf numFmtId="164" fontId="4" fillId="0" borderId="0"/>
    <xf numFmtId="0" fontId="4" fillId="0" borderId="0"/>
    <xf numFmtId="0" fontId="5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0" fillId="0" borderId="0"/>
    <xf numFmtId="164" fontId="10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4" fillId="0" borderId="0"/>
    <xf numFmtId="164" fontId="4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4" fillId="0" borderId="0"/>
    <xf numFmtId="164" fontId="4" fillId="0" borderId="0"/>
    <xf numFmtId="164" fontId="4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" fillId="0" borderId="0"/>
    <xf numFmtId="164" fontId="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0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" fillId="6" borderId="19" applyNumberFormat="0" applyFon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0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3" fillId="15" borderId="20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/>
    <xf numFmtId="180" fontId="45" fillId="0" borderId="0" applyNumberFormat="0" applyFill="0" applyBorder="0" applyAlignment="0" applyProtection="0">
      <alignment horizontal="left"/>
    </xf>
    <xf numFmtId="164" fontId="46" fillId="0" borderId="0" applyBorder="0">
      <alignment horizontal="right"/>
    </xf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2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4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2" fillId="0" borderId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64" fontId="54" fillId="0" borderId="0"/>
    <xf numFmtId="164" fontId="4" fillId="0" borderId="0"/>
    <xf numFmtId="5" fontId="1" fillId="0" borderId="0" applyFont="0" applyFill="0" applyBorder="0" applyAlignment="0" applyProtection="0"/>
    <xf numFmtId="0" fontId="1" fillId="0" borderId="0"/>
    <xf numFmtId="164" fontId="1" fillId="0" borderId="0"/>
    <xf numFmtId="1" fontId="87" fillId="0" borderId="0"/>
    <xf numFmtId="3" fontId="87" fillId="0" borderId="0"/>
    <xf numFmtId="0" fontId="87" fillId="0" borderId="0">
      <alignment horizontal="right" vertical="center" inden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88" fillId="0" borderId="0"/>
    <xf numFmtId="0" fontId="87" fillId="0" borderId="0" applyNumberFormat="0" applyFill="0" applyBorder="0">
      <alignment horizontal="left" vertical="top" indent="1"/>
    </xf>
    <xf numFmtId="0" fontId="87" fillId="0" borderId="0" applyNumberFormat="0" applyFill="0" applyBorder="0">
      <alignment horizontal="left" vertical="top" wrapText="1" indent="1"/>
    </xf>
    <xf numFmtId="0" fontId="89" fillId="35" borderId="0">
      <alignment horizontal="left" vertical="top" indent="1"/>
    </xf>
    <xf numFmtId="0" fontId="89" fillId="0" borderId="0">
      <alignment horizontal="left" vertical="top" indent="1"/>
    </xf>
    <xf numFmtId="0" fontId="89" fillId="0" borderId="0">
      <alignment horizontal="left" vertical="top"/>
    </xf>
    <xf numFmtId="187" fontId="89" fillId="0" borderId="0">
      <alignment horizontal="left" vertical="top" indent="1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164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3" fillId="36" borderId="1">
      <alignment horizontal="center" vertical="center" wrapText="1"/>
    </xf>
    <xf numFmtId="187" fontId="92" fillId="0" borderId="49" applyNumberFormat="0" applyFont="0" applyFill="0" applyAlignment="0" applyProtection="0">
      <alignment horizontal="left" vertical="top" indent="1"/>
    </xf>
    <xf numFmtId="1" fontId="93" fillId="0" borderId="0"/>
    <xf numFmtId="3" fontId="89" fillId="0" borderId="0">
      <alignment horizontal="right" vertical="center" indent="1"/>
    </xf>
  </cellStyleXfs>
  <cellXfs count="606">
    <xf numFmtId="0" fontId="0" fillId="0" borderId="0" xfId="0"/>
    <xf numFmtId="1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right" vertical="center" wrapText="1"/>
    </xf>
    <xf numFmtId="1" fontId="55" fillId="2" borderId="1" xfId="0" applyNumberFormat="1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0" fontId="55" fillId="2" borderId="1" xfId="0" applyFont="1" applyFill="1" applyBorder="1" applyAlignment="1">
      <alignment horizontal="right" vertical="center" wrapText="1"/>
    </xf>
    <xf numFmtId="0" fontId="55" fillId="2" borderId="1" xfId="0" applyFont="1" applyFill="1" applyBorder="1" applyAlignment="1">
      <alignment vertical="center" wrapText="1"/>
    </xf>
    <xf numFmtId="0" fontId="55" fillId="2" borderId="1" xfId="2" applyFont="1" applyFill="1" applyBorder="1" applyAlignment="1">
      <alignment vertical="center" wrapText="1"/>
    </xf>
    <xf numFmtId="0" fontId="55" fillId="2" borderId="1" xfId="2" applyFont="1" applyFill="1" applyBorder="1" applyAlignment="1">
      <alignment horizontal="center" vertical="center" wrapText="1"/>
    </xf>
    <xf numFmtId="0" fontId="55" fillId="2" borderId="1" xfId="2" applyFont="1" applyFill="1" applyBorder="1" applyAlignment="1">
      <alignment horizontal="right" vertical="center" wrapText="1"/>
    </xf>
    <xf numFmtId="9" fontId="55" fillId="2" borderId="1" xfId="1" applyFont="1" applyFill="1" applyBorder="1" applyAlignment="1">
      <alignment horizontal="center" vertical="center" wrapText="1"/>
    </xf>
    <xf numFmtId="0" fontId="56" fillId="2" borderId="1" xfId="2" applyFont="1" applyFill="1" applyBorder="1" applyAlignment="1">
      <alignment vertical="center" wrapText="1"/>
    </xf>
    <xf numFmtId="0" fontId="56" fillId="2" borderId="1" xfId="2" applyFont="1" applyFill="1" applyBorder="1" applyAlignment="1">
      <alignment horizontal="center" vertical="center" wrapText="1"/>
    </xf>
    <xf numFmtId="0" fontId="56" fillId="2" borderId="1" xfId="2" applyFont="1" applyFill="1" applyBorder="1" applyAlignment="1">
      <alignment horizontal="right" vertical="center" wrapText="1"/>
    </xf>
    <xf numFmtId="0" fontId="56" fillId="2" borderId="1" xfId="3" applyFont="1" applyFill="1" applyBorder="1" applyAlignment="1">
      <alignment horizontal="left" vertical="center" wrapText="1"/>
    </xf>
    <xf numFmtId="0" fontId="56" fillId="2" borderId="1" xfId="3" applyFont="1" applyFill="1" applyBorder="1" applyAlignment="1">
      <alignment horizontal="center" vertical="center" wrapText="1"/>
    </xf>
    <xf numFmtId="0" fontId="56" fillId="2" borderId="1" xfId="3" applyFont="1" applyFill="1" applyBorder="1" applyAlignment="1">
      <alignment horizontal="right" vertical="center" wrapText="1"/>
    </xf>
    <xf numFmtId="0" fontId="55" fillId="2" borderId="1" xfId="4" applyFont="1" applyFill="1" applyBorder="1" applyAlignment="1">
      <alignment vertical="center" wrapText="1"/>
    </xf>
    <xf numFmtId="0" fontId="55" fillId="2" borderId="1" xfId="4" applyFont="1" applyFill="1" applyBorder="1" applyAlignment="1">
      <alignment horizontal="center" vertical="center" wrapText="1"/>
    </xf>
    <xf numFmtId="0" fontId="55" fillId="2" borderId="1" xfId="4" applyFont="1" applyFill="1" applyBorder="1" applyAlignment="1">
      <alignment horizontal="right" vertical="center" wrapText="1"/>
    </xf>
    <xf numFmtId="0" fontId="55" fillId="2" borderId="1" xfId="5" applyFont="1" applyFill="1" applyBorder="1" applyAlignment="1">
      <alignment vertical="center" wrapText="1"/>
    </xf>
    <xf numFmtId="0" fontId="55" fillId="2" borderId="1" xfId="5" applyFont="1" applyFill="1" applyBorder="1" applyAlignment="1">
      <alignment horizontal="center" vertical="center" wrapText="1"/>
    </xf>
    <xf numFmtId="0" fontId="55" fillId="2" borderId="1" xfId="5" applyFont="1" applyFill="1" applyBorder="1" applyAlignment="1">
      <alignment horizontal="right" vertical="center" wrapText="1"/>
    </xf>
    <xf numFmtId="0" fontId="56" fillId="2" borderId="1" xfId="3" applyFont="1" applyFill="1" applyBorder="1" applyAlignment="1">
      <alignment horizontal="right" vertical="center"/>
    </xf>
    <xf numFmtId="0" fontId="56" fillId="2" borderId="1" xfId="3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vertical="center" wrapText="1"/>
    </xf>
    <xf numFmtId="0" fontId="56" fillId="2" borderId="1" xfId="6" applyFont="1" applyFill="1" applyBorder="1" applyAlignment="1">
      <alignment horizontal="left" vertical="center" wrapText="1"/>
    </xf>
    <xf numFmtId="0" fontId="56" fillId="2" borderId="1" xfId="6" applyFont="1" applyFill="1" applyBorder="1" applyAlignment="1">
      <alignment horizontal="center" vertical="center" wrapText="1"/>
    </xf>
    <xf numFmtId="0" fontId="56" fillId="2" borderId="1" xfId="6" applyFont="1" applyFill="1" applyBorder="1" applyAlignment="1">
      <alignment horizontal="right" vertical="center" wrapText="1"/>
    </xf>
    <xf numFmtId="0" fontId="55" fillId="2" borderId="1" xfId="6" applyFont="1" applyFill="1" applyBorder="1" applyAlignment="1">
      <alignment vertical="center" wrapText="1"/>
    </xf>
    <xf numFmtId="0" fontId="55" fillId="2" borderId="1" xfId="6" applyFont="1" applyFill="1" applyBorder="1" applyAlignment="1">
      <alignment horizontal="center" vertical="center" wrapText="1"/>
    </xf>
    <xf numFmtId="0" fontId="55" fillId="2" borderId="1" xfId="6" applyFont="1" applyFill="1" applyBorder="1" applyAlignment="1">
      <alignment horizontal="right" vertical="center" wrapText="1"/>
    </xf>
    <xf numFmtId="0" fontId="56" fillId="2" borderId="1" xfId="6" applyFont="1" applyFill="1" applyBorder="1" applyAlignment="1">
      <alignment vertical="center" wrapText="1"/>
    </xf>
    <xf numFmtId="0" fontId="58" fillId="2" borderId="1" xfId="4" applyFont="1" applyFill="1" applyBorder="1" applyAlignment="1">
      <alignment horizontal="center" vertical="center" wrapText="1"/>
    </xf>
    <xf numFmtId="0" fontId="58" fillId="2" borderId="1" xfId="4" applyFont="1" applyFill="1" applyBorder="1" applyAlignment="1">
      <alignment horizontal="right" vertical="center" wrapText="1"/>
    </xf>
    <xf numFmtId="0" fontId="58" fillId="2" borderId="1" xfId="4" applyFont="1" applyFill="1" applyBorder="1" applyAlignment="1">
      <alignment vertical="center" wrapText="1"/>
    </xf>
    <xf numFmtId="2" fontId="55" fillId="2" borderId="1" xfId="0" applyNumberFormat="1" applyFont="1" applyFill="1" applyBorder="1" applyAlignment="1">
      <alignment horizontal="right" vertical="center" wrapText="1"/>
    </xf>
    <xf numFmtId="9" fontId="55" fillId="2" borderId="1" xfId="0" applyNumberFormat="1" applyFont="1" applyFill="1" applyBorder="1" applyAlignment="1">
      <alignment horizontal="right" vertical="center" wrapText="1"/>
    </xf>
    <xf numFmtId="9" fontId="55" fillId="2" borderId="1" xfId="0" applyNumberFormat="1" applyFont="1" applyFill="1" applyBorder="1" applyAlignment="1">
      <alignment horizontal="left" vertical="center" wrapText="1"/>
    </xf>
    <xf numFmtId="2" fontId="56" fillId="2" borderId="1" xfId="0" applyNumberFormat="1" applyFont="1" applyFill="1" applyBorder="1" applyAlignment="1">
      <alignment horizontal="right" vertical="center" wrapText="1"/>
    </xf>
    <xf numFmtId="9" fontId="56" fillId="2" borderId="1" xfId="0" applyNumberFormat="1" applyFont="1" applyFill="1" applyBorder="1" applyAlignment="1">
      <alignment horizontal="right" vertical="center" wrapText="1"/>
    </xf>
    <xf numFmtId="2" fontId="55" fillId="2" borderId="1" xfId="3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right" vertical="center" wrapText="1"/>
    </xf>
    <xf numFmtId="0" fontId="58" fillId="2" borderId="1" xfId="3" applyFont="1" applyFill="1" applyBorder="1" applyAlignment="1">
      <alignment horizontal="left" vertical="center" wrapText="1"/>
    </xf>
    <xf numFmtId="0" fontId="58" fillId="2" borderId="1" xfId="3" applyFont="1" applyFill="1" applyBorder="1" applyAlignment="1">
      <alignment horizontal="center" vertical="center" wrapText="1"/>
    </xf>
    <xf numFmtId="0" fontId="58" fillId="2" borderId="1" xfId="3" applyFont="1" applyFill="1" applyBorder="1" applyAlignment="1">
      <alignment horizontal="right" vertical="center" wrapText="1"/>
    </xf>
    <xf numFmtId="2" fontId="58" fillId="2" borderId="1" xfId="3" applyNumberFormat="1" applyFont="1" applyFill="1" applyBorder="1" applyAlignment="1">
      <alignment horizontal="left" vertical="center" wrapText="1"/>
    </xf>
    <xf numFmtId="2" fontId="58" fillId="2" borderId="1" xfId="3" applyNumberFormat="1" applyFont="1" applyFill="1" applyBorder="1" applyAlignment="1">
      <alignment horizontal="center" vertical="center" wrapText="1"/>
    </xf>
    <xf numFmtId="2" fontId="58" fillId="2" borderId="1" xfId="3" applyNumberFormat="1" applyFont="1" applyFill="1" applyBorder="1" applyAlignment="1">
      <alignment horizontal="right" vertical="center" wrapText="1"/>
    </xf>
    <xf numFmtId="0" fontId="58" fillId="2" borderId="1" xfId="0" applyFont="1" applyFill="1" applyBorder="1" applyAlignment="1">
      <alignment horizontal="left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right" vertical="center" wrapText="1"/>
    </xf>
    <xf numFmtId="2" fontId="58" fillId="2" borderId="1" xfId="0" applyNumberFormat="1" applyFont="1" applyFill="1" applyBorder="1" applyAlignment="1">
      <alignment horizontal="right" vertical="center" wrapText="1"/>
    </xf>
    <xf numFmtId="2" fontId="60" fillId="2" borderId="1" xfId="0" applyNumberFormat="1" applyFont="1" applyFill="1" applyBorder="1" applyAlignment="1">
      <alignment horizontal="right" vertical="center" wrapText="1"/>
    </xf>
    <xf numFmtId="9" fontId="58" fillId="2" borderId="1" xfId="3" applyNumberFormat="1" applyFont="1" applyFill="1" applyBorder="1" applyAlignment="1">
      <alignment horizontal="left" vertical="center" wrapText="1"/>
    </xf>
    <xf numFmtId="165" fontId="58" fillId="2" borderId="1" xfId="3" applyNumberFormat="1" applyFont="1" applyFill="1" applyBorder="1" applyAlignment="1">
      <alignment horizontal="left" vertical="center" wrapText="1"/>
    </xf>
    <xf numFmtId="2" fontId="55" fillId="2" borderId="1" xfId="4" applyNumberFormat="1" applyFont="1" applyFill="1" applyBorder="1" applyAlignment="1">
      <alignment horizontal="center" vertical="center" wrapText="1"/>
    </xf>
    <xf numFmtId="1" fontId="60" fillId="2" borderId="1" xfId="0" applyNumberFormat="1" applyFont="1" applyFill="1" applyBorder="1" applyAlignment="1">
      <alignment horizontal="center" vertical="center" wrapText="1"/>
    </xf>
    <xf numFmtId="166" fontId="60" fillId="2" borderId="1" xfId="0" applyNumberFormat="1" applyFont="1" applyFill="1" applyBorder="1" applyAlignment="1">
      <alignment horizontal="right" vertical="center" wrapText="1"/>
    </xf>
    <xf numFmtId="0" fontId="60" fillId="2" borderId="1" xfId="2" applyFont="1" applyFill="1" applyBorder="1" applyAlignment="1">
      <alignment horizontal="right" vertical="center" wrapText="1"/>
    </xf>
    <xf numFmtId="0" fontId="60" fillId="2" borderId="1" xfId="2" applyFont="1" applyFill="1" applyBorder="1" applyAlignment="1">
      <alignment horizontal="center" vertical="center" wrapText="1"/>
    </xf>
    <xf numFmtId="2" fontId="60" fillId="2" borderId="1" xfId="2" applyNumberFormat="1" applyFont="1" applyFill="1" applyBorder="1" applyAlignment="1">
      <alignment horizontal="right" vertical="center" wrapText="1"/>
    </xf>
    <xf numFmtId="1" fontId="60" fillId="2" borderId="1" xfId="2" applyNumberFormat="1" applyFont="1" applyFill="1" applyBorder="1" applyAlignment="1">
      <alignment horizontal="center" vertical="center" wrapText="1"/>
    </xf>
    <xf numFmtId="2" fontId="55" fillId="2" borderId="1" xfId="2" applyNumberFormat="1" applyFont="1" applyFill="1" applyBorder="1" applyAlignment="1">
      <alignment vertical="center" wrapText="1"/>
    </xf>
    <xf numFmtId="0" fontId="55" fillId="2" borderId="1" xfId="3" applyFont="1" applyFill="1" applyBorder="1" applyAlignment="1">
      <alignment horizontal="center" vertical="center" wrapText="1"/>
    </xf>
    <xf numFmtId="0" fontId="55" fillId="2" borderId="1" xfId="3" applyFont="1" applyFill="1" applyBorder="1" applyAlignment="1">
      <alignment horizontal="right" vertical="center" wrapText="1"/>
    </xf>
    <xf numFmtId="167" fontId="58" fillId="2" borderId="1" xfId="0" applyNumberFormat="1" applyFont="1" applyFill="1" applyBorder="1" applyAlignment="1">
      <alignment horizontal="right" vertical="center" wrapText="1"/>
    </xf>
    <xf numFmtId="165" fontId="55" fillId="2" borderId="1" xfId="0" applyNumberFormat="1" applyFont="1" applyFill="1" applyBorder="1" applyAlignment="1">
      <alignment horizontal="right" vertical="center" wrapText="1"/>
    </xf>
    <xf numFmtId="9" fontId="55" fillId="2" borderId="1" xfId="0" applyNumberFormat="1" applyFont="1" applyFill="1" applyBorder="1" applyAlignment="1">
      <alignment vertical="center" wrapText="1"/>
    </xf>
    <xf numFmtId="165" fontId="56" fillId="2" borderId="1" xfId="0" applyNumberFormat="1" applyFont="1" applyFill="1" applyBorder="1" applyAlignment="1">
      <alignment horizontal="right" vertical="center" wrapText="1"/>
    </xf>
    <xf numFmtId="165" fontId="58" fillId="2" borderId="1" xfId="0" applyNumberFormat="1" applyFont="1" applyFill="1" applyBorder="1" applyAlignment="1">
      <alignment horizontal="right" vertical="center" wrapText="1"/>
    </xf>
    <xf numFmtId="9" fontId="56" fillId="2" borderId="1" xfId="0" applyNumberFormat="1" applyFont="1" applyFill="1" applyBorder="1" applyAlignment="1">
      <alignment horizontal="left" vertical="center" wrapText="1"/>
    </xf>
    <xf numFmtId="10" fontId="55" fillId="2" borderId="1" xfId="0" applyNumberFormat="1" applyFont="1" applyFill="1" applyBorder="1" applyAlignment="1">
      <alignment horizontal="right" vertical="center" wrapText="1"/>
    </xf>
    <xf numFmtId="10" fontId="56" fillId="2" borderId="1" xfId="0" applyNumberFormat="1" applyFont="1" applyFill="1" applyBorder="1" applyAlignment="1">
      <alignment horizontal="right" vertical="center" wrapText="1"/>
    </xf>
    <xf numFmtId="2" fontId="56" fillId="2" borderId="1" xfId="3" applyNumberFormat="1" applyFont="1" applyFill="1" applyBorder="1" applyAlignment="1">
      <alignment horizontal="right" vertical="center" wrapText="1"/>
    </xf>
    <xf numFmtId="168" fontId="55" fillId="2" borderId="1" xfId="0" applyNumberFormat="1" applyFont="1" applyFill="1" applyBorder="1" applyAlignment="1">
      <alignment horizontal="right" vertical="center" wrapText="1"/>
    </xf>
    <xf numFmtId="168" fontId="56" fillId="2" borderId="1" xfId="0" applyNumberFormat="1" applyFont="1" applyFill="1" applyBorder="1" applyAlignment="1">
      <alignment horizontal="left" vertical="center" wrapText="1"/>
    </xf>
    <xf numFmtId="168" fontId="55" fillId="2" borderId="1" xfId="0" applyNumberFormat="1" applyFont="1" applyFill="1" applyBorder="1" applyAlignment="1">
      <alignment horizontal="left" vertical="center" wrapText="1"/>
    </xf>
    <xf numFmtId="2" fontId="58" fillId="2" borderId="1" xfId="0" applyNumberFormat="1" applyFont="1" applyFill="1" applyBorder="1" applyAlignment="1">
      <alignment vertical="center" wrapText="1"/>
    </xf>
    <xf numFmtId="2" fontId="55" fillId="2" borderId="1" xfId="0" applyNumberFormat="1" applyFont="1" applyFill="1" applyBorder="1" applyAlignment="1">
      <alignment horizontal="left" vertical="center" wrapText="1"/>
    </xf>
    <xf numFmtId="0" fontId="55" fillId="2" borderId="1" xfId="3" applyFont="1" applyFill="1" applyBorder="1" applyAlignment="1">
      <alignment horizontal="left" vertical="center" wrapText="1"/>
    </xf>
    <xf numFmtId="9" fontId="55" fillId="2" borderId="1" xfId="2" applyNumberFormat="1" applyFont="1" applyFill="1" applyBorder="1" applyAlignment="1">
      <alignment vertical="center" wrapText="1"/>
    </xf>
    <xf numFmtId="2" fontId="55" fillId="2" borderId="1" xfId="6" applyNumberFormat="1" applyFont="1" applyFill="1" applyBorder="1" applyAlignment="1">
      <alignment horizontal="center" vertical="center" wrapText="1"/>
    </xf>
    <xf numFmtId="2" fontId="55" fillId="2" borderId="1" xfId="6" applyNumberFormat="1" applyFont="1" applyFill="1" applyBorder="1" applyAlignment="1">
      <alignment horizontal="right" vertical="center" wrapText="1"/>
    </xf>
    <xf numFmtId="2" fontId="56" fillId="2" borderId="1" xfId="6" applyNumberFormat="1" applyFont="1" applyFill="1" applyBorder="1" applyAlignment="1">
      <alignment horizontal="right" vertical="center" wrapText="1"/>
    </xf>
    <xf numFmtId="9" fontId="56" fillId="2" borderId="1" xfId="6" applyNumberFormat="1" applyFont="1" applyFill="1" applyBorder="1" applyAlignment="1">
      <alignment vertical="center" wrapText="1"/>
    </xf>
    <xf numFmtId="2" fontId="55" fillId="2" borderId="1" xfId="5" applyNumberFormat="1" applyFont="1" applyFill="1" applyBorder="1" applyAlignment="1">
      <alignment horizontal="right" vertical="center" wrapText="1"/>
    </xf>
    <xf numFmtId="2" fontId="55" fillId="2" borderId="1" xfId="5" applyNumberFormat="1" applyFont="1" applyFill="1" applyBorder="1" applyAlignment="1">
      <alignment vertical="center" wrapText="1"/>
    </xf>
    <xf numFmtId="9" fontId="55" fillId="2" borderId="1" xfId="5" applyNumberFormat="1" applyFont="1" applyFill="1" applyBorder="1" applyAlignment="1">
      <alignment vertical="center" wrapText="1"/>
    </xf>
    <xf numFmtId="167" fontId="55" fillId="2" borderId="1" xfId="5" applyNumberFormat="1" applyFont="1" applyFill="1" applyBorder="1" applyAlignment="1">
      <alignment horizontal="right" vertical="center" wrapText="1"/>
    </xf>
    <xf numFmtId="2" fontId="55" fillId="2" borderId="1" xfId="8" applyNumberFormat="1" applyFont="1" applyFill="1" applyBorder="1" applyAlignment="1">
      <alignment horizontal="right" vertical="center" wrapText="1"/>
    </xf>
    <xf numFmtId="1" fontId="56" fillId="2" borderId="1" xfId="0" applyNumberFormat="1" applyFont="1" applyFill="1" applyBorder="1" applyAlignment="1">
      <alignment horizontal="right" vertical="center" wrapText="1"/>
    </xf>
    <xf numFmtId="2" fontId="60" fillId="2" borderId="1" xfId="0" applyNumberFormat="1" applyFont="1" applyFill="1" applyBorder="1" applyAlignment="1">
      <alignment horizontal="center" vertical="center" wrapText="1"/>
    </xf>
    <xf numFmtId="165" fontId="56" fillId="2" borderId="1" xfId="0" applyNumberFormat="1" applyFont="1" applyFill="1" applyBorder="1" applyAlignment="1">
      <alignment horizontal="left" vertical="center" wrapText="1"/>
    </xf>
    <xf numFmtId="165" fontId="55" fillId="2" borderId="1" xfId="0" applyNumberFormat="1" applyFont="1" applyFill="1" applyBorder="1" applyAlignment="1">
      <alignment vertical="center" wrapText="1"/>
    </xf>
    <xf numFmtId="165" fontId="56" fillId="2" borderId="1" xfId="0" applyNumberFormat="1" applyFont="1" applyFill="1" applyBorder="1" applyAlignment="1">
      <alignment vertical="center" wrapText="1"/>
    </xf>
    <xf numFmtId="165" fontId="58" fillId="2" borderId="1" xfId="4" applyNumberFormat="1" applyFont="1" applyFill="1" applyBorder="1" applyAlignment="1">
      <alignment vertical="center" wrapText="1"/>
    </xf>
    <xf numFmtId="165" fontId="56" fillId="2" borderId="1" xfId="6" applyNumberFormat="1" applyFont="1" applyFill="1" applyBorder="1" applyAlignment="1">
      <alignment horizontal="right" vertical="center" wrapText="1"/>
    </xf>
    <xf numFmtId="0" fontId="56" fillId="0" borderId="1" xfId="0" applyFont="1" applyFill="1" applyBorder="1" applyAlignment="1">
      <alignment horizontal="center" vertical="center" wrapText="1"/>
    </xf>
    <xf numFmtId="2" fontId="56" fillId="0" borderId="1" xfId="0" applyNumberFormat="1" applyFont="1" applyFill="1" applyBorder="1" applyAlignment="1">
      <alignment horizontal="right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left" vertical="center" wrapText="1"/>
    </xf>
    <xf numFmtId="0" fontId="55" fillId="2" borderId="1" xfId="0" applyNumberFormat="1" applyFont="1" applyFill="1" applyBorder="1" applyAlignment="1">
      <alignment horizontal="left" vertical="center" wrapText="1"/>
    </xf>
    <xf numFmtId="0" fontId="55" fillId="2" borderId="1" xfId="0" applyNumberFormat="1" applyFont="1" applyFill="1" applyBorder="1" applyAlignment="1">
      <alignment vertical="center" wrapText="1"/>
    </xf>
    <xf numFmtId="0" fontId="55" fillId="2" borderId="1" xfId="2" applyNumberFormat="1" applyFont="1" applyFill="1" applyBorder="1" applyAlignment="1">
      <alignment vertical="center" wrapText="1"/>
    </xf>
    <xf numFmtId="0" fontId="56" fillId="2" borderId="1" xfId="2" applyNumberFormat="1" applyFont="1" applyFill="1" applyBorder="1" applyAlignment="1">
      <alignment vertical="center" wrapText="1"/>
    </xf>
    <xf numFmtId="0" fontId="56" fillId="2" borderId="1" xfId="3" applyNumberFormat="1" applyFont="1" applyFill="1" applyBorder="1" applyAlignment="1">
      <alignment horizontal="left" vertical="center" wrapText="1"/>
    </xf>
    <xf numFmtId="0" fontId="56" fillId="2" borderId="1" xfId="3" applyNumberFormat="1" applyFont="1" applyFill="1" applyBorder="1" applyAlignment="1">
      <alignment horizontal="right" vertical="center" wrapText="1"/>
    </xf>
    <xf numFmtId="0" fontId="55" fillId="2" borderId="1" xfId="4" applyNumberFormat="1" applyFont="1" applyFill="1" applyBorder="1" applyAlignment="1">
      <alignment vertical="center" wrapText="1"/>
    </xf>
    <xf numFmtId="0" fontId="55" fillId="2" borderId="1" xfId="5" applyNumberFormat="1" applyFont="1" applyFill="1" applyBorder="1" applyAlignment="1">
      <alignment vertical="center" wrapText="1"/>
    </xf>
    <xf numFmtId="0" fontId="56" fillId="2" borderId="1" xfId="3" applyNumberFormat="1" applyFont="1" applyFill="1" applyBorder="1" applyAlignment="1">
      <alignment horizontal="right" vertical="center"/>
    </xf>
    <xf numFmtId="0" fontId="56" fillId="2" borderId="1" xfId="0" applyNumberFormat="1" applyFont="1" applyFill="1" applyBorder="1" applyAlignment="1">
      <alignment vertical="center" wrapText="1"/>
    </xf>
    <xf numFmtId="0" fontId="56" fillId="2" borderId="1" xfId="6" applyNumberFormat="1" applyFont="1" applyFill="1" applyBorder="1" applyAlignment="1">
      <alignment horizontal="left" vertical="center" wrapText="1"/>
    </xf>
    <xf numFmtId="0" fontId="55" fillId="2" borderId="1" xfId="6" applyNumberFormat="1" applyFont="1" applyFill="1" applyBorder="1" applyAlignment="1">
      <alignment vertical="center" wrapText="1"/>
    </xf>
    <xf numFmtId="0" fontId="56" fillId="2" borderId="1" xfId="6" applyNumberFormat="1" applyFont="1" applyFill="1" applyBorder="1" applyAlignment="1">
      <alignment horizontal="right" vertical="center" wrapText="1"/>
    </xf>
    <xf numFmtId="0" fontId="56" fillId="2" borderId="1" xfId="6" applyNumberFormat="1" applyFont="1" applyFill="1" applyBorder="1" applyAlignment="1">
      <alignment vertical="center" wrapText="1"/>
    </xf>
    <xf numFmtId="0" fontId="56" fillId="2" borderId="1" xfId="0" applyNumberFormat="1" applyFont="1" applyFill="1" applyBorder="1" applyAlignment="1">
      <alignment horizontal="right" vertical="center" wrapText="1"/>
    </xf>
    <xf numFmtId="0" fontId="58" fillId="2" borderId="1" xfId="4" applyNumberFormat="1" applyFont="1" applyFill="1" applyBorder="1" applyAlignment="1">
      <alignment vertical="center" wrapText="1"/>
    </xf>
    <xf numFmtId="0" fontId="55" fillId="2" borderId="1" xfId="0" applyNumberFormat="1" applyFont="1" applyFill="1" applyBorder="1" applyAlignment="1">
      <alignment horizontal="right" vertical="center" wrapText="1"/>
    </xf>
    <xf numFmtId="0" fontId="60" fillId="2" borderId="1" xfId="0" applyNumberFormat="1" applyFont="1" applyFill="1" applyBorder="1" applyAlignment="1">
      <alignment horizontal="left" vertical="center" wrapText="1"/>
    </xf>
    <xf numFmtId="0" fontId="58" fillId="2" borderId="1" xfId="3" applyNumberFormat="1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right" vertical="center" wrapText="1"/>
    </xf>
    <xf numFmtId="0" fontId="58" fillId="2" borderId="1" xfId="0" applyNumberFormat="1" applyFont="1" applyFill="1" applyBorder="1" applyAlignment="1">
      <alignment horizontal="left" vertical="center" wrapText="1"/>
    </xf>
    <xf numFmtId="0" fontId="55" fillId="2" borderId="1" xfId="3" applyNumberFormat="1" applyFont="1" applyFill="1" applyBorder="1" applyAlignment="1">
      <alignment horizontal="left" vertical="center" wrapText="1"/>
    </xf>
    <xf numFmtId="0" fontId="55" fillId="2" borderId="1" xfId="0" applyNumberFormat="1" applyFont="1" applyFill="1" applyBorder="1" applyAlignment="1">
      <alignment horizontal="center" vertical="center" wrapText="1"/>
    </xf>
    <xf numFmtId="2" fontId="56" fillId="2" borderId="1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0" fontId="4" fillId="0" borderId="0" xfId="2850" applyNumberFormat="1" applyFont="1" applyFill="1" applyAlignment="1">
      <alignment horizontal="center" vertical="center" wrapText="1"/>
    </xf>
    <xf numFmtId="2" fontId="4" fillId="0" borderId="0" xfId="2850" applyNumberFormat="1" applyFont="1" applyFill="1" applyAlignment="1">
      <alignment horizontal="right" vertical="center" wrapText="1"/>
    </xf>
    <xf numFmtId="0" fontId="64" fillId="0" borderId="1" xfId="4" applyFont="1" applyFill="1" applyBorder="1" applyAlignment="1">
      <alignment horizontal="center" vertical="center"/>
    </xf>
    <xf numFmtId="0" fontId="65" fillId="0" borderId="1" xfId="4" applyFont="1" applyFill="1" applyBorder="1" applyAlignment="1">
      <alignment horizontal="center"/>
    </xf>
    <xf numFmtId="0" fontId="4" fillId="0" borderId="0" xfId="2850" applyNumberFormat="1" applyFont="1" applyFill="1" applyBorder="1" applyAlignment="1">
      <alignment horizontal="center" vertical="center" wrapText="1"/>
    </xf>
    <xf numFmtId="0" fontId="70" fillId="0" borderId="24" xfId="3405" applyNumberFormat="1" applyFont="1" applyFill="1" applyBorder="1" applyAlignment="1">
      <alignment horizontal="center" vertical="center" wrapText="1"/>
    </xf>
    <xf numFmtId="2" fontId="70" fillId="0" borderId="24" xfId="3405" applyNumberFormat="1" applyFont="1" applyFill="1" applyBorder="1" applyAlignment="1">
      <alignment horizontal="center" vertical="center" wrapText="1"/>
    </xf>
    <xf numFmtId="164" fontId="4" fillId="0" borderId="0" xfId="4097" applyFont="1" applyFill="1" applyBorder="1" applyAlignment="1">
      <alignment horizontal="center" vertical="center" wrapText="1"/>
    </xf>
    <xf numFmtId="164" fontId="63" fillId="0" borderId="37" xfId="4097" applyFont="1" applyFill="1" applyBorder="1" applyAlignment="1">
      <alignment horizontal="center" vertical="center" wrapText="1"/>
    </xf>
    <xf numFmtId="9" fontId="70" fillId="0" borderId="29" xfId="4291" applyNumberFormat="1" applyFont="1" applyFill="1" applyBorder="1" applyAlignment="1">
      <alignment horizontal="center" vertical="center" wrapText="1"/>
    </xf>
    <xf numFmtId="2" fontId="70" fillId="0" borderId="25" xfId="3405" applyNumberFormat="1" applyFont="1" applyFill="1" applyBorder="1" applyAlignment="1">
      <alignment horizontal="center" vertical="center" wrapText="1"/>
    </xf>
    <xf numFmtId="164" fontId="63" fillId="0" borderId="28" xfId="4097" applyFont="1" applyFill="1" applyBorder="1" applyAlignment="1">
      <alignment horizontal="center" vertical="center" wrapText="1"/>
    </xf>
    <xf numFmtId="10" fontId="70" fillId="0" borderId="29" xfId="4291" applyNumberFormat="1" applyFont="1" applyFill="1" applyBorder="1" applyAlignment="1">
      <alignment horizontal="center" vertical="center" wrapText="1"/>
    </xf>
    <xf numFmtId="10" fontId="70" fillId="0" borderId="30" xfId="4291" applyNumberFormat="1" applyFont="1" applyFill="1" applyBorder="1" applyAlignment="1">
      <alignment horizontal="center" vertical="center" wrapText="1"/>
    </xf>
    <xf numFmtId="0" fontId="42" fillId="0" borderId="0" xfId="3246" applyNumberFormat="1" applyFont="1" applyFill="1" applyBorder="1" applyAlignment="1">
      <alignment vertical="center" wrapText="1"/>
    </xf>
    <xf numFmtId="0" fontId="63" fillId="0" borderId="38" xfId="2850" applyNumberFormat="1" applyFont="1" applyFill="1" applyBorder="1" applyAlignment="1">
      <alignment horizontal="center" vertical="center" wrapText="1"/>
    </xf>
    <xf numFmtId="9" fontId="70" fillId="0" borderId="30" xfId="4291" applyNumberFormat="1" applyFont="1" applyFill="1" applyBorder="1" applyAlignment="1">
      <alignment horizontal="center" vertical="center" wrapText="1"/>
    </xf>
    <xf numFmtId="0" fontId="42" fillId="0" borderId="0" xfId="2850" applyNumberFormat="1" applyFont="1" applyFill="1" applyBorder="1" applyAlignment="1">
      <alignment vertical="center" wrapText="1"/>
    </xf>
    <xf numFmtId="0" fontId="63" fillId="0" borderId="37" xfId="2850" applyNumberFormat="1" applyFont="1" applyFill="1" applyBorder="1" applyAlignment="1">
      <alignment horizontal="center" vertical="center" wrapText="1"/>
    </xf>
    <xf numFmtId="0" fontId="71" fillId="0" borderId="1" xfId="3450" applyNumberFormat="1" applyFont="1" applyBorder="1" applyAlignment="1">
      <alignment horizontal="center" vertical="center" wrapText="1"/>
    </xf>
    <xf numFmtId="0" fontId="71" fillId="0" borderId="1" xfId="3450" applyNumberFormat="1" applyFont="1" applyBorder="1" applyAlignment="1">
      <alignment horizontal="left" vertical="center" wrapText="1"/>
    </xf>
    <xf numFmtId="2" fontId="72" fillId="0" borderId="1" xfId="3450" applyNumberFormat="1" applyFont="1" applyBorder="1" applyAlignment="1">
      <alignment horizontal="right" vertical="center" wrapText="1"/>
    </xf>
    <xf numFmtId="2" fontId="71" fillId="0" borderId="1" xfId="3450" applyNumberFormat="1" applyFont="1" applyBorder="1" applyAlignment="1">
      <alignment horizontal="right" vertical="center" wrapText="1"/>
    </xf>
    <xf numFmtId="164" fontId="73" fillId="0" borderId="0" xfId="3450" applyFont="1" applyBorder="1" applyAlignment="1">
      <alignment horizontal="center" vertical="center" wrapText="1"/>
    </xf>
    <xf numFmtId="164" fontId="73" fillId="0" borderId="0" xfId="3450" applyFont="1" applyBorder="1" applyAlignment="1">
      <alignment vertical="center" wrapText="1"/>
    </xf>
    <xf numFmtId="165" fontId="73" fillId="0" borderId="0" xfId="3450" applyNumberFormat="1" applyFont="1" applyBorder="1" applyAlignment="1">
      <alignment horizontal="right" vertical="center" wrapText="1"/>
    </xf>
    <xf numFmtId="2" fontId="73" fillId="0" borderId="0" xfId="3450" applyNumberFormat="1" applyFont="1" applyBorder="1" applyAlignment="1">
      <alignment horizontal="right" vertical="center" wrapText="1"/>
    </xf>
    <xf numFmtId="164" fontId="73" fillId="0" borderId="23" xfId="3450" applyFont="1" applyBorder="1" applyAlignment="1">
      <alignment horizontal="center" vertical="center" wrapText="1"/>
    </xf>
    <xf numFmtId="165" fontId="73" fillId="0" borderId="24" xfId="3450" applyNumberFormat="1" applyFont="1" applyBorder="1" applyAlignment="1">
      <alignment horizontal="center" vertical="center" wrapText="1"/>
    </xf>
    <xf numFmtId="165" fontId="73" fillId="0" borderId="25" xfId="3450" applyNumberFormat="1" applyFont="1" applyBorder="1" applyAlignment="1">
      <alignment horizontal="center" vertical="center" wrapText="1"/>
    </xf>
    <xf numFmtId="2" fontId="73" fillId="0" borderId="28" xfId="4525" applyNumberFormat="1" applyFont="1" applyBorder="1" applyAlignment="1">
      <alignment horizontal="center" vertical="center" wrapText="1"/>
    </xf>
    <xf numFmtId="2" fontId="73" fillId="0" borderId="29" xfId="3450" applyNumberFormat="1" applyFont="1" applyBorder="1" applyAlignment="1">
      <alignment horizontal="center" vertical="center" wrapText="1"/>
    </xf>
    <xf numFmtId="165" fontId="73" fillId="0" borderId="29" xfId="3450" applyNumberFormat="1" applyFont="1" applyBorder="1" applyAlignment="1">
      <alignment horizontal="center" vertical="center" wrapText="1"/>
    </xf>
    <xf numFmtId="164" fontId="73" fillId="0" borderId="30" xfId="3450" applyNumberFormat="1" applyFont="1" applyBorder="1" applyAlignment="1">
      <alignment horizontal="center" vertical="center" wrapText="1"/>
    </xf>
    <xf numFmtId="164" fontId="1" fillId="0" borderId="0" xfId="3450" applyAlignment="1">
      <alignment vertical="center" wrapText="1"/>
    </xf>
    <xf numFmtId="165" fontId="1" fillId="0" borderId="0" xfId="3450" applyNumberFormat="1" applyAlignment="1">
      <alignment vertical="center" wrapText="1"/>
    </xf>
    <xf numFmtId="164" fontId="74" fillId="0" borderId="1" xfId="3417" applyFont="1" applyFill="1" applyBorder="1" applyAlignment="1">
      <alignment horizontal="center" vertical="center" wrapText="1"/>
    </xf>
    <xf numFmtId="2" fontId="74" fillId="0" borderId="1" xfId="3417" applyNumberFormat="1" applyFont="1" applyFill="1" applyBorder="1" applyAlignment="1">
      <alignment horizontal="center" vertical="center" wrapText="1"/>
    </xf>
    <xf numFmtId="0" fontId="1" fillId="0" borderId="0" xfId="4526"/>
    <xf numFmtId="0" fontId="75" fillId="0" borderId="1" xfId="4526" applyFont="1" applyBorder="1" applyAlignment="1">
      <alignment horizontal="center" vertical="center" wrapText="1" readingOrder="1"/>
    </xf>
    <xf numFmtId="0" fontId="76" fillId="0" borderId="1" xfId="4526" applyFont="1" applyBorder="1" applyAlignment="1">
      <alignment horizontal="center" vertical="center" wrapText="1" readingOrder="1"/>
    </xf>
    <xf numFmtId="0" fontId="77" fillId="0" borderId="1" xfId="4526" applyFont="1" applyBorder="1" applyAlignment="1">
      <alignment horizontal="center" vertical="center" wrapText="1" readingOrder="1"/>
    </xf>
    <xf numFmtId="0" fontId="77" fillId="0" borderId="1" xfId="4526" applyFont="1" applyBorder="1" applyAlignment="1">
      <alignment horizontal="left" vertical="center" wrapText="1" readingOrder="1"/>
    </xf>
    <xf numFmtId="2" fontId="5" fillId="0" borderId="1" xfId="4526" applyNumberFormat="1" applyFont="1" applyFill="1" applyBorder="1" applyAlignment="1">
      <alignment horizontal="center" vertical="center" wrapText="1" readingOrder="1"/>
    </xf>
    <xf numFmtId="2" fontId="78" fillId="0" borderId="1" xfId="4526" applyNumberFormat="1" applyFont="1" applyBorder="1" applyAlignment="1">
      <alignment horizontal="right" vertical="top" wrapText="1" readingOrder="1"/>
    </xf>
    <xf numFmtId="2" fontId="79" fillId="2" borderId="1" xfId="0" applyNumberFormat="1" applyFont="1" applyFill="1" applyBorder="1" applyAlignment="1">
      <alignment vertical="top" wrapText="1"/>
    </xf>
    <xf numFmtId="2" fontId="79" fillId="0" borderId="1" xfId="4526" applyNumberFormat="1" applyFont="1" applyBorder="1" applyAlignment="1">
      <alignment horizontal="right" vertical="top" wrapText="1" readingOrder="1"/>
    </xf>
    <xf numFmtId="0" fontId="79" fillId="0" borderId="1" xfId="4526" applyFont="1" applyBorder="1" applyAlignment="1">
      <alignment horizontal="right" vertical="top" wrapText="1" readingOrder="1"/>
    </xf>
    <xf numFmtId="0" fontId="77" fillId="0" borderId="1" xfId="4526" applyFont="1" applyBorder="1" applyAlignment="1">
      <alignment horizontal="right" vertical="center" wrapText="1" readingOrder="1"/>
    </xf>
    <xf numFmtId="2" fontId="74" fillId="0" borderId="1" xfId="4526" applyNumberFormat="1" applyFont="1" applyFill="1" applyBorder="1" applyAlignment="1">
      <alignment horizontal="right" vertical="center" wrapText="1" readingOrder="1"/>
    </xf>
    <xf numFmtId="0" fontId="74" fillId="0" borderId="1" xfId="4526" applyFont="1" applyBorder="1" applyAlignment="1">
      <alignment horizontal="right" vertical="center"/>
    </xf>
    <xf numFmtId="0" fontId="81" fillId="0" borderId="0" xfId="0" applyFont="1" applyAlignment="1">
      <alignment horizontal="left" vertical="center" indent="15"/>
    </xf>
    <xf numFmtId="0" fontId="81" fillId="0" borderId="0" xfId="0" applyFont="1"/>
    <xf numFmtId="0" fontId="82" fillId="0" borderId="41" xfId="0" applyFont="1" applyBorder="1" applyAlignment="1">
      <alignment horizontal="center" vertical="top" wrapText="1"/>
    </xf>
    <xf numFmtId="0" fontId="82" fillId="0" borderId="42" xfId="0" applyFont="1" applyBorder="1" applyAlignment="1">
      <alignment vertical="top" wrapText="1"/>
    </xf>
    <xf numFmtId="0" fontId="82" fillId="0" borderId="43" xfId="0" applyFont="1" applyBorder="1" applyAlignment="1">
      <alignment horizontal="center" vertical="top" wrapText="1"/>
    </xf>
    <xf numFmtId="2" fontId="82" fillId="0" borderId="44" xfId="0" applyNumberFormat="1" applyFont="1" applyBorder="1" applyAlignment="1">
      <alignment vertical="top" wrapText="1"/>
    </xf>
    <xf numFmtId="0" fontId="74" fillId="0" borderId="32" xfId="3505" applyNumberFormat="1" applyFont="1" applyBorder="1" applyAlignment="1">
      <alignment horizontal="center" vertical="center" wrapText="1"/>
    </xf>
    <xf numFmtId="0" fontId="74" fillId="0" borderId="33" xfId="3505" applyNumberFormat="1" applyFont="1" applyBorder="1" applyAlignment="1">
      <alignment horizontal="center" vertical="center" wrapText="1"/>
    </xf>
    <xf numFmtId="165" fontId="74" fillId="0" borderId="33" xfId="3505" applyNumberFormat="1" applyFont="1" applyBorder="1" applyAlignment="1">
      <alignment horizontal="center" vertical="center" wrapText="1"/>
    </xf>
    <xf numFmtId="2" fontId="83" fillId="0" borderId="34" xfId="3505" applyNumberFormat="1" applyFont="1" applyBorder="1" applyAlignment="1">
      <alignment horizontal="center" vertical="center" wrapText="1"/>
    </xf>
    <xf numFmtId="0" fontId="74" fillId="0" borderId="38" xfId="3505" applyFont="1" applyBorder="1" applyAlignment="1">
      <alignment horizontal="center" vertical="center" wrapText="1"/>
    </xf>
    <xf numFmtId="0" fontId="74" fillId="0" borderId="5" xfId="3505" applyFont="1" applyBorder="1" applyAlignment="1">
      <alignment horizontal="left" vertical="center" wrapText="1"/>
    </xf>
    <xf numFmtId="165" fontId="74" fillId="0" borderId="5" xfId="3505" applyNumberFormat="1" applyFont="1" applyBorder="1" applyAlignment="1">
      <alignment horizontal="center" vertical="center" wrapText="1"/>
    </xf>
    <xf numFmtId="2" fontId="83" fillId="0" borderId="31" xfId="3505" applyNumberFormat="1" applyFont="1" applyBorder="1" applyAlignment="1">
      <alignment vertical="center" wrapText="1"/>
    </xf>
    <xf numFmtId="0" fontId="5" fillId="0" borderId="26" xfId="3505" applyFont="1" applyBorder="1" applyAlignment="1">
      <alignment horizontal="center" vertical="center" wrapText="1"/>
    </xf>
    <xf numFmtId="0" fontId="5" fillId="0" borderId="1" xfId="3505" applyFont="1" applyBorder="1" applyAlignment="1">
      <alignment horizontal="justify" vertical="center" wrapText="1"/>
    </xf>
    <xf numFmtId="2" fontId="5" fillId="0" borderId="1" xfId="3505" applyNumberFormat="1" applyFont="1" applyBorder="1" applyAlignment="1">
      <alignment horizontal="right" vertical="center" wrapText="1"/>
    </xf>
    <xf numFmtId="2" fontId="84" fillId="0" borderId="27" xfId="3505" applyNumberFormat="1" applyFont="1" applyBorder="1" applyAlignment="1">
      <alignment vertical="center" wrapText="1"/>
    </xf>
    <xf numFmtId="0" fontId="5" fillId="0" borderId="1" xfId="3505" applyFont="1" applyBorder="1" applyAlignment="1">
      <alignment vertical="center" wrapText="1"/>
    </xf>
    <xf numFmtId="0" fontId="74" fillId="0" borderId="26" xfId="3505" applyFont="1" applyBorder="1" applyAlignment="1">
      <alignment horizontal="center" vertical="center" wrapText="1"/>
    </xf>
    <xf numFmtId="0" fontId="74" fillId="0" borderId="1" xfId="3505" applyFont="1" applyBorder="1" applyAlignment="1">
      <alignment horizontal="right" vertical="center" wrapText="1"/>
    </xf>
    <xf numFmtId="2" fontId="74" fillId="0" borderId="1" xfId="3505" applyNumberFormat="1" applyFont="1" applyBorder="1" applyAlignment="1">
      <alignment horizontal="right" vertical="center" wrapText="1"/>
    </xf>
    <xf numFmtId="0" fontId="74" fillId="0" borderId="1" xfId="3505" applyFont="1" applyBorder="1" applyAlignment="1">
      <alignment horizontal="left" vertical="center" wrapText="1"/>
    </xf>
    <xf numFmtId="0" fontId="5" fillId="0" borderId="1" xfId="3505" applyFont="1" applyFill="1" applyBorder="1" applyAlignment="1">
      <alignment horizontal="center" vertical="center" wrapText="1"/>
    </xf>
    <xf numFmtId="0" fontId="5" fillId="0" borderId="1" xfId="3505" applyFont="1" applyBorder="1" applyAlignment="1">
      <alignment horizontal="center" vertical="center" wrapText="1"/>
    </xf>
    <xf numFmtId="0" fontId="0" fillId="0" borderId="1" xfId="0" applyBorder="1"/>
    <xf numFmtId="0" fontId="74" fillId="0" borderId="1" xfId="3505" applyFont="1" applyBorder="1" applyAlignment="1">
      <alignment horizontal="justify" vertical="center" wrapText="1"/>
    </xf>
    <xf numFmtId="0" fontId="74" fillId="0" borderId="1" xfId="3505" applyFont="1" applyBorder="1" applyAlignment="1">
      <alignment horizontal="center" vertical="center" wrapText="1"/>
    </xf>
    <xf numFmtId="0" fontId="74" fillId="0" borderId="28" xfId="3505" applyFont="1" applyBorder="1" applyAlignment="1">
      <alignment horizontal="center" vertical="center" wrapText="1"/>
    </xf>
    <xf numFmtId="0" fontId="74" fillId="0" borderId="29" xfId="3505" applyFont="1" applyBorder="1" applyAlignment="1">
      <alignment horizontal="right" vertical="center" wrapText="1"/>
    </xf>
    <xf numFmtId="2" fontId="74" fillId="0" borderId="29" xfId="3505" applyNumberFormat="1" applyFont="1" applyBorder="1" applyAlignment="1">
      <alignment vertical="center" wrapText="1"/>
    </xf>
    <xf numFmtId="2" fontId="84" fillId="0" borderId="30" xfId="3505" applyNumberFormat="1" applyFont="1" applyBorder="1" applyAlignment="1">
      <alignment vertical="center" wrapText="1"/>
    </xf>
    <xf numFmtId="0" fontId="5" fillId="0" borderId="1" xfId="4527" applyNumberFormat="1" applyFont="1" applyBorder="1" applyAlignment="1">
      <alignment horizontal="center" vertical="center" wrapText="1"/>
    </xf>
    <xf numFmtId="164" fontId="74" fillId="0" borderId="2" xfId="4527" applyNumberFormat="1" applyFont="1" applyBorder="1" applyAlignment="1">
      <alignment vertical="center" wrapText="1"/>
    </xf>
    <xf numFmtId="164" fontId="5" fillId="0" borderId="1" xfId="4527" applyNumberFormat="1" applyFont="1" applyBorder="1" applyAlignment="1">
      <alignment horizontal="center" vertical="center" wrapText="1"/>
    </xf>
    <xf numFmtId="2" fontId="74" fillId="0" borderId="1" xfId="4527" applyNumberFormat="1" applyFont="1" applyBorder="1" applyAlignment="1">
      <alignment horizontal="center" vertical="center" wrapText="1"/>
    </xf>
    <xf numFmtId="0" fontId="74" fillId="0" borderId="1" xfId="4527" applyNumberFormat="1" applyFont="1" applyBorder="1" applyAlignment="1">
      <alignment horizontal="center" vertical="center" wrapText="1"/>
    </xf>
    <xf numFmtId="164" fontId="74" fillId="0" borderId="2" xfId="4527" applyNumberFormat="1" applyFont="1" applyFill="1" applyBorder="1" applyAlignment="1">
      <alignment vertical="center" wrapText="1"/>
    </xf>
    <xf numFmtId="0" fontId="74" fillId="0" borderId="1" xfId="4527" applyNumberFormat="1" applyFont="1" applyBorder="1" applyAlignment="1">
      <alignment horizontal="right" vertical="center" wrapText="1"/>
    </xf>
    <xf numFmtId="2" fontId="74" fillId="0" borderId="1" xfId="4527" applyNumberFormat="1" applyFont="1" applyBorder="1" applyAlignment="1">
      <alignment horizontal="right" vertical="center" wrapText="1"/>
    </xf>
    <xf numFmtId="164" fontId="5" fillId="0" borderId="1" xfId="4527" applyNumberFormat="1" applyFont="1" applyBorder="1" applyAlignment="1">
      <alignment vertical="center" wrapText="1"/>
    </xf>
    <xf numFmtId="164" fontId="5" fillId="0" borderId="2" xfId="4527" applyFont="1" applyBorder="1" applyAlignment="1">
      <alignment vertical="center" wrapText="1"/>
    </xf>
    <xf numFmtId="0" fontId="5" fillId="0" borderId="1" xfId="4527" applyNumberFormat="1" applyFont="1" applyBorder="1" applyAlignment="1">
      <alignment horizontal="right" vertical="center" wrapText="1"/>
    </xf>
    <xf numFmtId="2" fontId="5" fillId="0" borderId="1" xfId="4527" applyNumberFormat="1" applyFont="1" applyBorder="1" applyAlignment="1">
      <alignment horizontal="right" vertical="center" wrapText="1"/>
    </xf>
    <xf numFmtId="164" fontId="74" fillId="0" borderId="1" xfId="4527" applyNumberFormat="1" applyFont="1" applyBorder="1" applyAlignment="1">
      <alignment vertical="center" wrapText="1"/>
    </xf>
    <xf numFmtId="1" fontId="5" fillId="0" borderId="1" xfId="4527" applyNumberFormat="1" applyFont="1" applyBorder="1" applyAlignment="1">
      <alignment horizontal="right" vertical="center" wrapText="1"/>
    </xf>
    <xf numFmtId="9" fontId="74" fillId="0" borderId="1" xfId="1" applyFont="1" applyBorder="1" applyAlignment="1">
      <alignment horizontal="right" vertical="center" wrapText="1"/>
    </xf>
    <xf numFmtId="164" fontId="5" fillId="0" borderId="2" xfId="4527" applyNumberFormat="1" applyFont="1" applyFill="1" applyBorder="1" applyAlignment="1">
      <alignment vertical="center" wrapText="1"/>
    </xf>
    <xf numFmtId="0" fontId="5" fillId="0" borderId="1" xfId="4527" applyNumberFormat="1" applyFont="1" applyFill="1" applyBorder="1" applyAlignment="1">
      <alignment horizontal="right" vertical="center" wrapText="1"/>
    </xf>
    <xf numFmtId="2" fontId="5" fillId="0" borderId="1" xfId="4527" applyNumberFormat="1" applyFont="1" applyFill="1" applyBorder="1" applyAlignment="1">
      <alignment horizontal="right" vertical="center" wrapText="1"/>
    </xf>
    <xf numFmtId="1" fontId="5" fillId="0" borderId="1" xfId="4527" applyNumberFormat="1" applyFont="1" applyFill="1" applyBorder="1" applyAlignment="1">
      <alignment horizontal="right" vertical="center" wrapText="1"/>
    </xf>
    <xf numFmtId="164" fontId="5" fillId="0" borderId="2" xfId="4527" applyFont="1" applyFill="1" applyBorder="1" applyAlignment="1">
      <alignment vertical="center" wrapText="1"/>
    </xf>
    <xf numFmtId="1" fontId="74" fillId="0" borderId="1" xfId="4527" applyNumberFormat="1" applyFont="1" applyBorder="1" applyAlignment="1">
      <alignment horizontal="right" vertical="center" wrapText="1"/>
    </xf>
    <xf numFmtId="0" fontId="74" fillId="0" borderId="1" xfId="4527" applyNumberFormat="1" applyFont="1" applyFill="1" applyBorder="1" applyAlignment="1">
      <alignment horizontal="right" vertical="center" wrapText="1"/>
    </xf>
    <xf numFmtId="2" fontId="74" fillId="0" borderId="1" xfId="4527" applyNumberFormat="1" applyFont="1" applyFill="1" applyBorder="1" applyAlignment="1">
      <alignment horizontal="right" vertical="center" wrapText="1"/>
    </xf>
    <xf numFmtId="1" fontId="74" fillId="0" borderId="1" xfId="4527" applyNumberFormat="1" applyFont="1" applyFill="1" applyBorder="1" applyAlignment="1">
      <alignment horizontal="right" vertical="center" wrapText="1"/>
    </xf>
    <xf numFmtId="2" fontId="1" fillId="0" borderId="0" xfId="4526" applyNumberFormat="1"/>
    <xf numFmtId="1" fontId="1" fillId="0" borderId="0" xfId="4526" applyNumberFormat="1"/>
    <xf numFmtId="0" fontId="1" fillId="0" borderId="0" xfId="4526" applyNumberFormat="1"/>
    <xf numFmtId="0" fontId="86" fillId="2" borderId="0" xfId="0" applyFont="1" applyFill="1"/>
    <xf numFmtId="2" fontId="74" fillId="33" borderId="1" xfId="0" applyNumberFormat="1" applyFont="1" applyFill="1" applyBorder="1" applyAlignment="1">
      <alignment horizontal="center" vertical="center" wrapText="1"/>
    </xf>
    <xf numFmtId="1" fontId="74" fillId="33" borderId="1" xfId="0" applyNumberFormat="1" applyFont="1" applyFill="1" applyBorder="1" applyAlignment="1">
      <alignment horizontal="center" vertical="center" wrapText="1"/>
    </xf>
    <xf numFmtId="2" fontId="74" fillId="3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1" fontId="86" fillId="2" borderId="1" xfId="0" applyNumberFormat="1" applyFont="1" applyFill="1" applyBorder="1" applyAlignment="1">
      <alignment vertical="center" wrapText="1"/>
    </xf>
    <xf numFmtId="2" fontId="86" fillId="2" borderId="1" xfId="0" applyNumberFormat="1" applyFont="1" applyFill="1" applyBorder="1" applyAlignment="1">
      <alignment vertical="center" wrapText="1"/>
    </xf>
    <xf numFmtId="2" fontId="86" fillId="2" borderId="0" xfId="0" applyNumberFormat="1" applyFont="1" applyFill="1"/>
    <xf numFmtId="1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6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2" fontId="74" fillId="2" borderId="1" xfId="0" applyNumberFormat="1" applyFont="1" applyFill="1" applyBorder="1" applyAlignment="1">
      <alignment vertical="center" wrapText="1"/>
    </xf>
    <xf numFmtId="1" fontId="74" fillId="2" borderId="1" xfId="0" applyNumberFormat="1" applyFont="1" applyFill="1" applyBorder="1" applyAlignment="1">
      <alignment vertical="center" wrapText="1"/>
    </xf>
    <xf numFmtId="0" fontId="86" fillId="34" borderId="0" xfId="0" applyFont="1" applyFill="1"/>
    <xf numFmtId="2" fontId="5" fillId="2" borderId="1" xfId="0" applyNumberFormat="1" applyFont="1" applyFill="1" applyBorder="1" applyAlignment="1">
      <alignment vertical="center"/>
    </xf>
    <xf numFmtId="0" fontId="74" fillId="2" borderId="1" xfId="0" applyFont="1" applyFill="1" applyBorder="1" applyAlignment="1">
      <alignment vertical="center" wrapText="1"/>
    </xf>
    <xf numFmtId="0" fontId="74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/>
    </xf>
    <xf numFmtId="0" fontId="86" fillId="2" borderId="1" xfId="0" applyFont="1" applyFill="1" applyBorder="1" applyAlignment="1">
      <alignment vertical="center"/>
    </xf>
    <xf numFmtId="0" fontId="74" fillId="2" borderId="1" xfId="0" applyFont="1" applyFill="1" applyBorder="1" applyAlignment="1">
      <alignment horizontal="center" vertical="center"/>
    </xf>
    <xf numFmtId="2" fontId="82" fillId="2" borderId="1" xfId="0" applyNumberFormat="1" applyFont="1" applyFill="1" applyBorder="1" applyAlignment="1">
      <alignment vertical="center"/>
    </xf>
    <xf numFmtId="1" fontId="82" fillId="2" borderId="1" xfId="0" applyNumberFormat="1" applyFont="1" applyFill="1" applyBorder="1" applyAlignment="1">
      <alignment vertical="center"/>
    </xf>
    <xf numFmtId="0" fontId="86" fillId="33" borderId="1" xfId="0" applyFont="1" applyFill="1" applyBorder="1" applyAlignment="1">
      <alignment vertical="center"/>
    </xf>
    <xf numFmtId="0" fontId="74" fillId="33" borderId="1" xfId="0" applyFont="1" applyFill="1" applyBorder="1" applyAlignment="1">
      <alignment horizontal="center" vertical="center"/>
    </xf>
    <xf numFmtId="2" fontId="82" fillId="33" borderId="1" xfId="0" applyNumberFormat="1" applyFont="1" applyFill="1" applyBorder="1" applyAlignment="1">
      <alignment vertical="center"/>
    </xf>
    <xf numFmtId="1" fontId="82" fillId="33" borderId="1" xfId="0" applyNumberFormat="1" applyFont="1" applyFill="1" applyBorder="1" applyAlignment="1">
      <alignment vertical="center"/>
    </xf>
    <xf numFmtId="0" fontId="86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center" vertical="center"/>
    </xf>
    <xf numFmtId="2" fontId="82" fillId="33" borderId="0" xfId="0" applyNumberFormat="1" applyFont="1" applyFill="1" applyBorder="1" applyAlignment="1">
      <alignment vertical="center"/>
    </xf>
    <xf numFmtId="1" fontId="82" fillId="33" borderId="0" xfId="0" applyNumberFormat="1" applyFont="1" applyFill="1" applyBorder="1" applyAlignment="1">
      <alignment vertical="center"/>
    </xf>
    <xf numFmtId="2" fontId="86" fillId="2" borderId="0" xfId="0" applyNumberFormat="1" applyFont="1" applyFill="1" applyAlignment="1">
      <alignment horizontal="center" vertical="center"/>
    </xf>
    <xf numFmtId="1" fontId="86" fillId="2" borderId="0" xfId="0" applyNumberFormat="1" applyFont="1" applyFill="1" applyAlignment="1">
      <alignment horizontal="center" vertical="center"/>
    </xf>
    <xf numFmtId="2" fontId="86" fillId="2" borderId="0" xfId="1" applyNumberFormat="1" applyFont="1" applyFill="1" applyAlignment="1">
      <alignment horizontal="center" vertical="center"/>
    </xf>
    <xf numFmtId="0" fontId="86" fillId="2" borderId="0" xfId="0" applyFont="1" applyFill="1" applyBorder="1" applyAlignment="1">
      <alignment horizontal="justify" vertical="justify" wrapText="1"/>
    </xf>
    <xf numFmtId="0" fontId="86" fillId="2" borderId="0" xfId="0" applyFont="1" applyFill="1" applyAlignment="1">
      <alignment horizontal="justify" vertical="justify" wrapText="1"/>
    </xf>
    <xf numFmtId="2" fontId="86" fillId="2" borderId="0" xfId="0" applyNumberFormat="1" applyFont="1" applyFill="1" applyBorder="1" applyAlignment="1">
      <alignment horizontal="justify" vertical="justify" wrapText="1"/>
    </xf>
    <xf numFmtId="0" fontId="5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6" fontId="56" fillId="2" borderId="1" xfId="0" applyNumberFormat="1" applyFont="1" applyFill="1" applyBorder="1" applyAlignment="1">
      <alignment horizontal="right" vertical="center" wrapText="1"/>
    </xf>
    <xf numFmtId="0" fontId="57" fillId="2" borderId="1" xfId="0" applyFont="1" applyFill="1" applyBorder="1" applyAlignment="1">
      <alignment horizontal="center" vertical="center"/>
    </xf>
    <xf numFmtId="0" fontId="59" fillId="2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right" vertical="center" wrapText="1"/>
    </xf>
    <xf numFmtId="0" fontId="59" fillId="2" borderId="1" xfId="0" applyNumberFormat="1" applyFont="1" applyFill="1" applyBorder="1" applyAlignment="1">
      <alignment vertical="center" wrapText="1"/>
    </xf>
    <xf numFmtId="0" fontId="57" fillId="2" borderId="1" xfId="0" applyFont="1" applyFill="1" applyBorder="1" applyAlignment="1">
      <alignment vertical="center"/>
    </xf>
    <xf numFmtId="0" fontId="56" fillId="2" borderId="1" xfId="0" applyFont="1" applyFill="1" applyBorder="1" applyAlignment="1">
      <alignment horizontal="right" vertical="center"/>
    </xf>
    <xf numFmtId="165" fontId="59" fillId="2" borderId="1" xfId="0" applyNumberFormat="1" applyFont="1" applyFill="1" applyBorder="1" applyAlignment="1">
      <alignment vertical="center" wrapText="1"/>
    </xf>
    <xf numFmtId="2" fontId="59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NumberFormat="1" applyFont="1" applyFill="1" applyAlignment="1">
      <alignment vertical="center"/>
    </xf>
    <xf numFmtId="10" fontId="2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horizontal="right" vertical="center"/>
    </xf>
    <xf numFmtId="2" fontId="5" fillId="37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77" fillId="0" borderId="1" xfId="4526" applyFont="1" applyBorder="1" applyAlignment="1">
      <alignment horizontal="center" vertical="center" wrapText="1" readingOrder="1"/>
    </xf>
    <xf numFmtId="165" fontId="55" fillId="2" borderId="1" xfId="6" applyNumberFormat="1" applyFont="1" applyFill="1" applyBorder="1" applyAlignment="1">
      <alignment horizontal="right" vertical="center" wrapText="1"/>
    </xf>
    <xf numFmtId="9" fontId="86" fillId="2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86" fillId="0" borderId="1" xfId="0" applyNumberFormat="1" applyFont="1" applyFill="1" applyBorder="1" applyAlignment="1">
      <alignment vertical="center" wrapText="1"/>
    </xf>
    <xf numFmtId="2" fontId="86" fillId="0" borderId="1" xfId="0" applyNumberFormat="1" applyFont="1" applyFill="1" applyBorder="1" applyAlignment="1">
      <alignment vertical="center" wrapText="1"/>
    </xf>
    <xf numFmtId="9" fontId="86" fillId="0" borderId="1" xfId="1" applyFont="1" applyFill="1" applyBorder="1" applyAlignment="1">
      <alignment vertical="center" wrapText="1"/>
    </xf>
    <xf numFmtId="0" fontId="86" fillId="0" borderId="0" xfId="0" applyFont="1" applyFill="1"/>
    <xf numFmtId="2" fontId="5" fillId="0" borderId="1" xfId="0" applyNumberFormat="1" applyFont="1" applyFill="1" applyBorder="1" applyAlignment="1">
      <alignment vertical="center"/>
    </xf>
    <xf numFmtId="2" fontId="86" fillId="0" borderId="0" xfId="0" applyNumberFormat="1" applyFont="1" applyFill="1"/>
    <xf numFmtId="9" fontId="82" fillId="2" borderId="1" xfId="1" applyFont="1" applyFill="1" applyBorder="1" applyAlignment="1">
      <alignment vertical="center" wrapText="1"/>
    </xf>
    <xf numFmtId="9" fontId="82" fillId="33" borderId="1" xfId="1" applyFont="1" applyFill="1" applyBorder="1" applyAlignment="1">
      <alignment vertical="center" wrapText="1"/>
    </xf>
    <xf numFmtId="0" fontId="71" fillId="0" borderId="1" xfId="3449" applyNumberFormat="1" applyFont="1" applyBorder="1" applyAlignment="1">
      <alignment horizontal="center" vertical="center" wrapText="1"/>
    </xf>
    <xf numFmtId="0" fontId="71" fillId="0" borderId="1" xfId="3449" applyNumberFormat="1" applyFont="1" applyBorder="1" applyAlignment="1">
      <alignment horizontal="left" vertical="center" wrapText="1"/>
    </xf>
    <xf numFmtId="2" fontId="72" fillId="0" borderId="1" xfId="3449" applyNumberFormat="1" applyFont="1" applyBorder="1" applyAlignment="1">
      <alignment horizontal="right" vertical="center" wrapText="1"/>
    </xf>
    <xf numFmtId="2" fontId="71" fillId="0" borderId="1" xfId="3449" applyNumberFormat="1" applyFont="1" applyBorder="1" applyAlignment="1">
      <alignment horizontal="right" vertical="center" wrapText="1"/>
    </xf>
    <xf numFmtId="164" fontId="73" fillId="0" borderId="0" xfId="3449" applyFont="1" applyBorder="1" applyAlignment="1">
      <alignment horizontal="center" vertical="center" wrapText="1"/>
    </xf>
    <xf numFmtId="164" fontId="73" fillId="0" borderId="0" xfId="3449" applyFont="1" applyBorder="1" applyAlignment="1">
      <alignment vertical="center" wrapText="1"/>
    </xf>
    <xf numFmtId="165" fontId="73" fillId="0" borderId="0" xfId="3449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3" fillId="0" borderId="1" xfId="2850" applyNumberFormat="1" applyFont="1" applyFill="1" applyBorder="1" applyAlignment="1">
      <alignment horizontal="center" vertical="center" wrapText="1"/>
    </xf>
    <xf numFmtId="0" fontId="63" fillId="0" borderId="23" xfId="2850" applyNumberFormat="1" applyFont="1" applyFill="1" applyBorder="1" applyAlignment="1">
      <alignment horizontal="center" vertical="center" wrapText="1"/>
    </xf>
    <xf numFmtId="0" fontId="63" fillId="0" borderId="28" xfId="2850" applyNumberFormat="1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2" fontId="55" fillId="2" borderId="1" xfId="0" applyNumberFormat="1" applyFont="1" applyFill="1" applyBorder="1" applyAlignment="1">
      <alignment horizontal="center" vertical="center" wrapText="1"/>
    </xf>
    <xf numFmtId="2" fontId="56" fillId="2" borderId="1" xfId="0" applyNumberFormat="1" applyFont="1" applyFill="1" applyBorder="1" applyAlignment="1">
      <alignment horizontal="center" vertical="center" wrapText="1"/>
    </xf>
    <xf numFmtId="165" fontId="56" fillId="2" borderId="1" xfId="0" applyNumberFormat="1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justify" wrapText="1"/>
    </xf>
    <xf numFmtId="0" fontId="5" fillId="2" borderId="1" xfId="0" applyFont="1" applyFill="1" applyBorder="1" applyAlignment="1">
      <alignment vertical="justify" wrapText="1"/>
    </xf>
    <xf numFmtId="2" fontId="5" fillId="2" borderId="1" xfId="0" applyNumberFormat="1" applyFont="1" applyFill="1" applyBorder="1" applyAlignment="1">
      <alignment horizontal="justify" vertical="justify" wrapText="1"/>
    </xf>
    <xf numFmtId="2" fontId="5" fillId="2" borderId="1" xfId="0" applyNumberFormat="1" applyFont="1" applyFill="1" applyBorder="1" applyAlignment="1">
      <alignment vertical="justify" wrapText="1"/>
    </xf>
    <xf numFmtId="0" fontId="5" fillId="2" borderId="1" xfId="0" applyFont="1" applyFill="1" applyBorder="1" applyAlignment="1">
      <alignment horizontal="justify" vertical="top" wrapText="1"/>
    </xf>
    <xf numFmtId="9" fontId="5" fillId="33" borderId="1" xfId="1" applyFont="1" applyFill="1" applyBorder="1" applyAlignment="1">
      <alignment horizontal="justify" vertical="justify" wrapText="1"/>
    </xf>
    <xf numFmtId="9" fontId="5" fillId="33" borderId="0" xfId="1" applyFont="1" applyFill="1" applyBorder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 wrapText="1"/>
    </xf>
    <xf numFmtId="2" fontId="5" fillId="2" borderId="0" xfId="0" applyNumberFormat="1" applyFont="1" applyFill="1" applyBorder="1" applyAlignment="1">
      <alignment horizontal="justify" vertical="justify" wrapText="1"/>
    </xf>
    <xf numFmtId="2" fontId="95" fillId="2" borderId="0" xfId="0" applyNumberFormat="1" applyFont="1" applyFill="1" applyAlignment="1">
      <alignment vertical="center"/>
    </xf>
    <xf numFmtId="0" fontId="95" fillId="2" borderId="0" xfId="0" applyFont="1" applyFill="1" applyAlignment="1">
      <alignment vertical="center"/>
    </xf>
    <xf numFmtId="2" fontId="55" fillId="0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 vertical="center" wrapText="1"/>
    </xf>
    <xf numFmtId="1" fontId="55" fillId="0" borderId="1" xfId="0" applyNumberFormat="1" applyFont="1" applyFill="1" applyBorder="1" applyAlignment="1">
      <alignment horizontal="center" vertical="center" wrapText="1"/>
    </xf>
    <xf numFmtId="2" fontId="55" fillId="0" borderId="1" xfId="0" applyNumberFormat="1" applyFont="1" applyFill="1" applyBorder="1" applyAlignment="1">
      <alignment horizontal="right" vertical="center" wrapText="1"/>
    </xf>
    <xf numFmtId="0" fontId="58" fillId="0" borderId="1" xfId="0" applyFont="1" applyFill="1" applyBorder="1" applyAlignment="1">
      <alignment horizontal="center" vertical="center" wrapText="1"/>
    </xf>
    <xf numFmtId="2" fontId="58" fillId="0" borderId="1" xfId="0" applyNumberFormat="1" applyFont="1" applyFill="1" applyBorder="1" applyAlignment="1">
      <alignment horizontal="right" vertical="center" wrapText="1"/>
    </xf>
    <xf numFmtId="9" fontId="55" fillId="0" borderId="1" xfId="0" applyNumberFormat="1" applyFont="1" applyFill="1" applyBorder="1" applyAlignment="1">
      <alignment horizontal="right" vertical="center" wrapText="1"/>
    </xf>
    <xf numFmtId="0" fontId="55" fillId="0" borderId="1" xfId="0" applyNumberFormat="1" applyFont="1" applyFill="1" applyBorder="1" applyAlignment="1">
      <alignment horizontal="right" vertical="center" wrapText="1"/>
    </xf>
    <xf numFmtId="0" fontId="55" fillId="0" borderId="1" xfId="0" applyFont="1" applyFill="1" applyBorder="1" applyAlignment="1">
      <alignment horizontal="center" vertical="center" wrapText="1"/>
    </xf>
    <xf numFmtId="166" fontId="58" fillId="0" borderId="1" xfId="0" applyNumberFormat="1" applyFont="1" applyFill="1" applyBorder="1" applyAlignment="1">
      <alignment horizontal="right" vertical="center" wrapText="1"/>
    </xf>
    <xf numFmtId="0" fontId="58" fillId="0" borderId="1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8" fillId="0" borderId="1" xfId="3" applyFont="1" applyFill="1" applyBorder="1" applyAlignment="1">
      <alignment horizontal="left" vertical="center" wrapText="1"/>
    </xf>
    <xf numFmtId="0" fontId="58" fillId="0" borderId="1" xfId="3" applyFont="1" applyFill="1" applyBorder="1" applyAlignment="1">
      <alignment horizontal="center" vertical="center" wrapText="1"/>
    </xf>
    <xf numFmtId="0" fontId="58" fillId="0" borderId="1" xfId="3" applyFont="1" applyFill="1" applyBorder="1" applyAlignment="1">
      <alignment horizontal="right" vertical="center" wrapText="1"/>
    </xf>
    <xf numFmtId="2" fontId="58" fillId="0" borderId="1" xfId="3" applyNumberFormat="1" applyFont="1" applyFill="1" applyBorder="1" applyAlignment="1">
      <alignment horizontal="right" vertical="center" wrapText="1"/>
    </xf>
    <xf numFmtId="2" fontId="58" fillId="0" borderId="1" xfId="3" applyNumberFormat="1" applyFont="1" applyFill="1" applyBorder="1" applyAlignment="1">
      <alignment horizontal="left" vertical="center" wrapText="1"/>
    </xf>
    <xf numFmtId="1" fontId="58" fillId="0" borderId="1" xfId="3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left" vertical="center" wrapText="1"/>
    </xf>
    <xf numFmtId="165" fontId="55" fillId="0" borderId="1" xfId="0" applyNumberFormat="1" applyFont="1" applyFill="1" applyBorder="1" applyAlignment="1">
      <alignment horizontal="right" vertical="center" wrapText="1"/>
    </xf>
    <xf numFmtId="0" fontId="55" fillId="0" borderId="1" xfId="0" applyFont="1" applyFill="1" applyBorder="1" applyAlignment="1">
      <alignment horizontal="right" vertical="center" wrapText="1"/>
    </xf>
    <xf numFmtId="0" fontId="55" fillId="0" borderId="1" xfId="0" applyNumberFormat="1" applyFont="1" applyFill="1" applyBorder="1" applyAlignment="1">
      <alignment horizontal="left" vertical="center" wrapText="1"/>
    </xf>
    <xf numFmtId="0" fontId="55" fillId="0" borderId="1" xfId="2" applyFont="1" applyFill="1" applyBorder="1" applyAlignment="1">
      <alignment vertical="center" wrapText="1"/>
    </xf>
    <xf numFmtId="0" fontId="55" fillId="0" borderId="1" xfId="2" applyFont="1" applyFill="1" applyBorder="1" applyAlignment="1">
      <alignment horizontal="center" vertical="center" wrapText="1"/>
    </xf>
    <xf numFmtId="0" fontId="55" fillId="0" borderId="1" xfId="2" applyFont="1" applyFill="1" applyBorder="1" applyAlignment="1">
      <alignment horizontal="right" vertical="center" wrapText="1"/>
    </xf>
    <xf numFmtId="2" fontId="55" fillId="0" borderId="1" xfId="2" applyNumberFormat="1" applyFont="1" applyFill="1" applyBorder="1" applyAlignment="1">
      <alignment vertical="center" wrapText="1"/>
    </xf>
    <xf numFmtId="0" fontId="56" fillId="0" borderId="1" xfId="2" applyFont="1" applyFill="1" applyBorder="1" applyAlignment="1">
      <alignment vertical="center" wrapText="1"/>
    </xf>
    <xf numFmtId="0" fontId="56" fillId="0" borderId="1" xfId="2" applyFont="1" applyFill="1" applyBorder="1" applyAlignment="1">
      <alignment horizontal="center" vertical="center" wrapText="1"/>
    </xf>
    <xf numFmtId="0" fontId="56" fillId="0" borderId="1" xfId="2" applyFont="1" applyFill="1" applyBorder="1" applyAlignment="1">
      <alignment horizontal="right" vertical="center" wrapText="1"/>
    </xf>
    <xf numFmtId="0" fontId="56" fillId="0" borderId="1" xfId="2" applyNumberFormat="1" applyFont="1" applyFill="1" applyBorder="1" applyAlignment="1">
      <alignment vertical="center" wrapText="1"/>
    </xf>
    <xf numFmtId="9" fontId="55" fillId="0" borderId="1" xfId="0" applyNumberFormat="1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right" vertical="center" wrapText="1"/>
    </xf>
    <xf numFmtId="9" fontId="56" fillId="0" borderId="1" xfId="0" applyNumberFormat="1" applyFont="1" applyFill="1" applyBorder="1" applyAlignment="1">
      <alignment horizontal="right" vertical="center" wrapText="1"/>
    </xf>
    <xf numFmtId="0" fontId="59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55" fillId="0" borderId="1" xfId="3" applyFont="1" applyFill="1" applyBorder="1" applyAlignment="1">
      <alignment horizontal="left" vertical="center" wrapText="1"/>
    </xf>
    <xf numFmtId="0" fontId="55" fillId="0" borderId="1" xfId="3" applyFont="1" applyFill="1" applyBorder="1" applyAlignment="1">
      <alignment horizontal="center" vertical="center" wrapText="1"/>
    </xf>
    <xf numFmtId="2" fontId="55" fillId="0" borderId="1" xfId="3" applyNumberFormat="1" applyFont="1" applyFill="1" applyBorder="1" applyAlignment="1">
      <alignment horizontal="right" vertical="center" wrapText="1"/>
    </xf>
    <xf numFmtId="0" fontId="55" fillId="0" borderId="1" xfId="0" applyFont="1" applyFill="1" applyBorder="1" applyAlignment="1">
      <alignment vertical="center" wrapText="1"/>
    </xf>
    <xf numFmtId="190" fontId="57" fillId="0" borderId="0" xfId="0" applyNumberFormat="1" applyFont="1" applyFill="1" applyAlignment="1">
      <alignment vertical="center"/>
    </xf>
    <xf numFmtId="166" fontId="55" fillId="0" borderId="1" xfId="3" applyNumberFormat="1" applyFont="1" applyFill="1" applyBorder="1" applyAlignment="1">
      <alignment horizontal="right" vertical="center" wrapText="1"/>
    </xf>
    <xf numFmtId="0" fontId="55" fillId="0" borderId="1" xfId="3" applyFont="1" applyFill="1" applyBorder="1" applyAlignment="1">
      <alignment horizontal="right" vertical="center" wrapText="1"/>
    </xf>
    <xf numFmtId="9" fontId="55" fillId="0" borderId="1" xfId="3" applyNumberFormat="1" applyFont="1" applyFill="1" applyBorder="1" applyAlignment="1">
      <alignment horizontal="left" vertical="center" wrapText="1"/>
    </xf>
    <xf numFmtId="0" fontId="55" fillId="0" borderId="1" xfId="3" applyNumberFormat="1" applyFont="1" applyFill="1" applyBorder="1" applyAlignment="1">
      <alignment horizontal="left" vertical="center" wrapText="1"/>
    </xf>
    <xf numFmtId="9" fontId="55" fillId="0" borderId="1" xfId="0" applyNumberFormat="1" applyFont="1" applyFill="1" applyBorder="1" applyAlignment="1">
      <alignment vertical="center" wrapText="1"/>
    </xf>
    <xf numFmtId="0" fontId="55" fillId="0" borderId="1" xfId="0" applyNumberFormat="1" applyFont="1" applyFill="1" applyBorder="1" applyAlignment="1">
      <alignment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165" fontId="56" fillId="0" borderId="1" xfId="0" applyNumberFormat="1" applyFont="1" applyFill="1" applyBorder="1" applyAlignment="1">
      <alignment horizontal="right"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56" fillId="0" borderId="1" xfId="0" applyNumberFormat="1" applyFont="1" applyFill="1" applyBorder="1" applyAlignment="1">
      <alignment horizontal="left" vertical="center" wrapText="1"/>
    </xf>
    <xf numFmtId="0" fontId="56" fillId="0" borderId="1" xfId="0" applyNumberFormat="1" applyFont="1" applyFill="1" applyBorder="1" applyAlignment="1">
      <alignment horizontal="right" vertical="center" wrapText="1"/>
    </xf>
    <xf numFmtId="165" fontId="58" fillId="0" borderId="1" xfId="0" applyNumberFormat="1" applyFont="1" applyFill="1" applyBorder="1" applyAlignment="1">
      <alignment horizontal="right" vertical="center" wrapText="1"/>
    </xf>
    <xf numFmtId="9" fontId="56" fillId="0" borderId="1" xfId="0" applyNumberFormat="1" applyFont="1" applyFill="1" applyBorder="1" applyAlignment="1">
      <alignment horizontal="left" vertical="center" wrapText="1"/>
    </xf>
    <xf numFmtId="2" fontId="55" fillId="0" borderId="1" xfId="7" applyNumberFormat="1" applyFont="1" applyFill="1" applyBorder="1" applyAlignment="1" applyProtection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10" fontId="55" fillId="0" borderId="1" xfId="0" applyNumberFormat="1" applyFont="1" applyFill="1" applyBorder="1" applyAlignment="1">
      <alignment horizontal="right" vertical="center" wrapText="1"/>
    </xf>
    <xf numFmtId="1" fontId="55" fillId="0" borderId="1" xfId="0" applyNumberFormat="1" applyFont="1" applyFill="1" applyBorder="1" applyAlignment="1">
      <alignment horizontal="right" vertical="center" wrapText="1"/>
    </xf>
    <xf numFmtId="168" fontId="55" fillId="0" borderId="1" xfId="0" applyNumberFormat="1" applyFont="1" applyFill="1" applyBorder="1" applyAlignment="1">
      <alignment horizontal="right" vertical="center" wrapText="1"/>
    </xf>
    <xf numFmtId="2" fontId="55" fillId="0" borderId="1" xfId="0" applyNumberFormat="1" applyFont="1" applyFill="1" applyBorder="1" applyAlignment="1">
      <alignment horizontal="left" vertical="center" wrapText="1"/>
    </xf>
    <xf numFmtId="2" fontId="58" fillId="0" borderId="1" xfId="0" applyNumberFormat="1" applyFont="1" applyFill="1" applyBorder="1" applyAlignment="1">
      <alignment vertical="center" wrapText="1"/>
    </xf>
    <xf numFmtId="167" fontId="55" fillId="0" borderId="1" xfId="2" applyNumberFormat="1" applyFont="1" applyFill="1" applyBorder="1" applyAlignment="1">
      <alignment horizontal="right" vertical="center" wrapText="1"/>
    </xf>
    <xf numFmtId="2" fontId="55" fillId="0" borderId="1" xfId="2" applyNumberFormat="1" applyFont="1" applyFill="1" applyBorder="1" applyAlignment="1">
      <alignment horizontal="right" vertical="center" wrapText="1"/>
    </xf>
    <xf numFmtId="167" fontId="58" fillId="0" borderId="1" xfId="0" applyNumberFormat="1" applyFont="1" applyFill="1" applyBorder="1" applyAlignment="1">
      <alignment vertical="center" wrapText="1"/>
    </xf>
    <xf numFmtId="165" fontId="58" fillId="0" borderId="1" xfId="0" applyNumberFormat="1" applyFont="1" applyFill="1" applyBorder="1" applyAlignment="1">
      <alignment vertical="center" wrapText="1"/>
    </xf>
    <xf numFmtId="2" fontId="56" fillId="0" borderId="1" xfId="0" applyNumberFormat="1" applyFont="1" applyFill="1" applyBorder="1" applyAlignment="1">
      <alignment horizontal="center" vertical="center" wrapText="1"/>
    </xf>
    <xf numFmtId="2" fontId="86" fillId="2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6" fillId="34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2" fontId="86" fillId="0" borderId="0" xfId="0" applyNumberFormat="1" applyFont="1" applyFill="1" applyAlignment="1">
      <alignment vertical="center"/>
    </xf>
    <xf numFmtId="0" fontId="86" fillId="2" borderId="0" xfId="0" applyFont="1" applyFill="1" applyAlignment="1">
      <alignment horizontal="justify" vertical="center" wrapText="1"/>
    </xf>
    <xf numFmtId="1" fontId="56" fillId="0" borderId="1" xfId="0" applyNumberFormat="1" applyFont="1" applyFill="1" applyBorder="1" applyAlignment="1">
      <alignment horizontal="right" vertical="center" wrapText="1"/>
    </xf>
    <xf numFmtId="10" fontId="56" fillId="0" borderId="1" xfId="0" applyNumberFormat="1" applyFont="1" applyFill="1" applyBorder="1" applyAlignment="1">
      <alignment horizontal="right" vertical="center" wrapText="1"/>
    </xf>
    <xf numFmtId="0" fontId="75" fillId="0" borderId="1" xfId="4526" applyFont="1" applyBorder="1" applyAlignment="1">
      <alignment horizontal="right" vertical="center" wrapText="1" readingOrder="1"/>
    </xf>
    <xf numFmtId="2" fontId="74" fillId="0" borderId="1" xfId="4526" applyNumberFormat="1" applyFont="1" applyFill="1" applyBorder="1" applyAlignment="1">
      <alignment horizontal="center" vertical="center" wrapText="1" readingOrder="1"/>
    </xf>
    <xf numFmtId="0" fontId="96" fillId="0" borderId="0" xfId="4526" applyFont="1"/>
    <xf numFmtId="2" fontId="96" fillId="0" borderId="0" xfId="4526" applyNumberFormat="1" applyFont="1"/>
    <xf numFmtId="0" fontId="5" fillId="0" borderId="1" xfId="0" applyFont="1" applyFill="1" applyBorder="1" applyAlignment="1">
      <alignment horizontal="justify" vertical="justify"/>
    </xf>
    <xf numFmtId="0" fontId="99" fillId="2" borderId="0" xfId="0" applyFont="1" applyFill="1" applyAlignment="1">
      <alignment vertical="center"/>
    </xf>
    <xf numFmtId="0" fontId="98" fillId="2" borderId="1" xfId="0" applyNumberFormat="1" applyFont="1" applyFill="1" applyBorder="1" applyAlignment="1">
      <alignment horizontal="center" vertical="center" wrapText="1"/>
    </xf>
    <xf numFmtId="2" fontId="98" fillId="2" borderId="1" xfId="0" applyNumberFormat="1" applyFont="1" applyFill="1" applyBorder="1" applyAlignment="1">
      <alignment horizontal="center" vertical="center" wrapText="1"/>
    </xf>
    <xf numFmtId="0" fontId="98" fillId="2" borderId="1" xfId="0" applyFont="1" applyFill="1" applyBorder="1" applyAlignment="1">
      <alignment horizontal="center" vertical="center" wrapText="1"/>
    </xf>
    <xf numFmtId="1" fontId="98" fillId="2" borderId="1" xfId="0" applyNumberFormat="1" applyFont="1" applyFill="1" applyBorder="1" applyAlignment="1">
      <alignment horizontal="center" vertical="center" wrapText="1"/>
    </xf>
    <xf numFmtId="2" fontId="97" fillId="2" borderId="1" xfId="0" applyNumberFormat="1" applyFont="1" applyFill="1" applyBorder="1" applyAlignment="1">
      <alignment horizontal="center" vertical="center" wrapText="1"/>
    </xf>
    <xf numFmtId="0" fontId="98" fillId="2" borderId="1" xfId="0" applyFont="1" applyFill="1" applyBorder="1" applyAlignment="1">
      <alignment horizontal="left" vertical="center" wrapText="1"/>
    </xf>
    <xf numFmtId="0" fontId="98" fillId="2" borderId="1" xfId="0" applyFont="1" applyFill="1" applyBorder="1" applyAlignment="1">
      <alignment horizontal="right" vertical="center" wrapText="1"/>
    </xf>
    <xf numFmtId="1" fontId="97" fillId="2" borderId="1" xfId="0" applyNumberFormat="1" applyFont="1" applyFill="1" applyBorder="1" applyAlignment="1">
      <alignment horizontal="center" vertical="center" wrapText="1"/>
    </xf>
    <xf numFmtId="0" fontId="99" fillId="2" borderId="1" xfId="0" applyFont="1" applyFill="1" applyBorder="1" applyAlignment="1">
      <alignment horizontal="center" vertical="center"/>
    </xf>
    <xf numFmtId="0" fontId="97" fillId="2" borderId="1" xfId="0" applyFont="1" applyFill="1" applyBorder="1" applyAlignment="1">
      <alignment horizontal="left" vertical="center" wrapText="1"/>
    </xf>
    <xf numFmtId="0" fontId="97" fillId="2" borderId="1" xfId="0" applyFont="1" applyFill="1" applyBorder="1" applyAlignment="1">
      <alignment vertical="center" wrapText="1"/>
    </xf>
    <xf numFmtId="0" fontId="97" fillId="2" borderId="1" xfId="2" applyFont="1" applyFill="1" applyBorder="1" applyAlignment="1">
      <alignment vertical="center" wrapText="1"/>
    </xf>
    <xf numFmtId="0" fontId="98" fillId="2" borderId="1" xfId="2" applyFont="1" applyFill="1" applyBorder="1" applyAlignment="1">
      <alignment vertical="center" wrapText="1"/>
    </xf>
    <xf numFmtId="0" fontId="98" fillId="2" borderId="1" xfId="3" applyFont="1" applyFill="1" applyBorder="1" applyAlignment="1">
      <alignment horizontal="left" vertical="center" wrapText="1"/>
    </xf>
    <xf numFmtId="0" fontId="98" fillId="2" borderId="1" xfId="3" applyFont="1" applyFill="1" applyBorder="1" applyAlignment="1">
      <alignment horizontal="right" vertical="center" wrapText="1"/>
    </xf>
    <xf numFmtId="0" fontId="97" fillId="2" borderId="1" xfId="4" applyFont="1" applyFill="1" applyBorder="1" applyAlignment="1">
      <alignment vertical="center" wrapText="1"/>
    </xf>
    <xf numFmtId="0" fontId="97" fillId="2" borderId="1" xfId="5" applyFont="1" applyFill="1" applyBorder="1" applyAlignment="1">
      <alignment vertical="center" wrapText="1"/>
    </xf>
    <xf numFmtId="0" fontId="98" fillId="2" borderId="1" xfId="3" applyFont="1" applyFill="1" applyBorder="1" applyAlignment="1">
      <alignment horizontal="right" vertical="center"/>
    </xf>
    <xf numFmtId="0" fontId="98" fillId="2" borderId="1" xfId="0" applyFont="1" applyFill="1" applyBorder="1" applyAlignment="1">
      <alignment vertical="center" wrapText="1"/>
    </xf>
    <xf numFmtId="0" fontId="98" fillId="2" borderId="1" xfId="6" applyFont="1" applyFill="1" applyBorder="1" applyAlignment="1">
      <alignment horizontal="left" vertical="center" wrapText="1"/>
    </xf>
    <xf numFmtId="0" fontId="97" fillId="2" borderId="1" xfId="6" applyFont="1" applyFill="1" applyBorder="1" applyAlignment="1">
      <alignment vertical="center" wrapText="1"/>
    </xf>
    <xf numFmtId="0" fontId="98" fillId="2" borderId="1" xfId="6" applyFont="1" applyFill="1" applyBorder="1" applyAlignment="1">
      <alignment horizontal="right" vertical="center" wrapText="1"/>
    </xf>
    <xf numFmtId="0" fontId="98" fillId="2" borderId="1" xfId="6" applyFont="1" applyFill="1" applyBorder="1" applyAlignment="1">
      <alignment vertical="center" wrapText="1"/>
    </xf>
    <xf numFmtId="0" fontId="99" fillId="2" borderId="0" xfId="0" applyFont="1" applyFill="1" applyAlignment="1">
      <alignment horizontal="center" vertical="center"/>
    </xf>
    <xf numFmtId="2" fontId="97" fillId="2" borderId="1" xfId="3" applyNumberFormat="1" applyFont="1" applyFill="1" applyBorder="1" applyAlignment="1">
      <alignment horizontal="center" vertical="center" wrapText="1"/>
    </xf>
    <xf numFmtId="0" fontId="97" fillId="2" borderId="1" xfId="3" applyFont="1" applyFill="1" applyBorder="1" applyAlignment="1">
      <alignment horizontal="left" vertical="center" wrapText="1"/>
    </xf>
    <xf numFmtId="2" fontId="97" fillId="2" borderId="1" xfId="3" applyNumberFormat="1" applyFont="1" applyFill="1" applyBorder="1" applyAlignment="1">
      <alignment horizontal="left" vertical="center" wrapText="1"/>
    </xf>
    <xf numFmtId="2" fontId="97" fillId="0" borderId="1" xfId="0" applyNumberFormat="1" applyFont="1" applyFill="1" applyBorder="1" applyAlignment="1">
      <alignment horizontal="center" vertical="center" wrapText="1"/>
    </xf>
    <xf numFmtId="0" fontId="97" fillId="0" borderId="1" xfId="0" applyFont="1" applyFill="1" applyBorder="1" applyAlignment="1">
      <alignment horizontal="left" vertical="center" wrapText="1"/>
    </xf>
    <xf numFmtId="0" fontId="97" fillId="0" borderId="1" xfId="0" applyFont="1" applyFill="1" applyBorder="1" applyAlignment="1">
      <alignment vertical="center" wrapText="1"/>
    </xf>
    <xf numFmtId="0" fontId="99" fillId="0" borderId="0" xfId="0" applyFont="1" applyFill="1" applyAlignment="1">
      <alignment vertical="center"/>
    </xf>
    <xf numFmtId="0" fontId="97" fillId="0" borderId="1" xfId="3" applyFont="1" applyFill="1" applyBorder="1" applyAlignment="1">
      <alignment horizontal="left" vertical="center" wrapText="1"/>
    </xf>
    <xf numFmtId="2" fontId="97" fillId="0" borderId="1" xfId="3" applyNumberFormat="1" applyFont="1" applyFill="1" applyBorder="1" applyAlignment="1">
      <alignment horizontal="left" vertical="center" wrapText="1"/>
    </xf>
    <xf numFmtId="2" fontId="97" fillId="2" borderId="1" xfId="4" applyNumberFormat="1" applyFont="1" applyFill="1" applyBorder="1" applyAlignment="1">
      <alignment horizontal="center" vertical="center" wrapText="1"/>
    </xf>
    <xf numFmtId="0" fontId="98" fillId="2" borderId="1" xfId="2" applyFont="1" applyFill="1" applyBorder="1" applyAlignment="1">
      <alignment horizontal="right" vertical="center" wrapText="1"/>
    </xf>
    <xf numFmtId="0" fontId="97" fillId="0" borderId="1" xfId="2" applyFont="1" applyFill="1" applyBorder="1" applyAlignment="1">
      <alignment vertical="center" wrapText="1"/>
    </xf>
    <xf numFmtId="0" fontId="97" fillId="0" borderId="0" xfId="0" applyFont="1" applyFill="1" applyAlignment="1">
      <alignment vertical="center"/>
    </xf>
    <xf numFmtId="0" fontId="98" fillId="0" borderId="1" xfId="2" applyFont="1" applyFill="1" applyBorder="1" applyAlignment="1">
      <alignment vertical="center" wrapText="1"/>
    </xf>
    <xf numFmtId="0" fontId="98" fillId="0" borderId="1" xfId="0" applyFont="1" applyFill="1" applyBorder="1" applyAlignment="1">
      <alignment horizontal="right" vertical="center" wrapText="1"/>
    </xf>
    <xf numFmtId="190" fontId="99" fillId="0" borderId="0" xfId="0" applyNumberFormat="1" applyFont="1" applyFill="1" applyAlignment="1">
      <alignment vertical="center"/>
    </xf>
    <xf numFmtId="1" fontId="97" fillId="0" borderId="1" xfId="0" applyNumberFormat="1" applyFont="1" applyFill="1" applyBorder="1" applyAlignment="1">
      <alignment horizontal="center" vertical="center" wrapText="1"/>
    </xf>
    <xf numFmtId="0" fontId="98" fillId="0" borderId="1" xfId="0" applyFont="1" applyFill="1" applyBorder="1" applyAlignment="1">
      <alignment horizontal="left" vertical="center" wrapText="1"/>
    </xf>
    <xf numFmtId="2" fontId="97" fillId="0" borderId="1" xfId="7" applyNumberFormat="1" applyFont="1" applyFill="1" applyBorder="1" applyAlignment="1" applyProtection="1">
      <alignment horizontal="center" vertical="center" wrapText="1"/>
    </xf>
    <xf numFmtId="0" fontId="97" fillId="2" borderId="1" xfId="6" applyFont="1" applyFill="1" applyBorder="1" applyAlignment="1">
      <alignment horizontal="center" vertical="center" wrapText="1"/>
    </xf>
    <xf numFmtId="2" fontId="97" fillId="2" borderId="1" xfId="6" applyNumberFormat="1" applyFont="1" applyFill="1" applyBorder="1" applyAlignment="1">
      <alignment horizontal="center" vertical="center" wrapText="1"/>
    </xf>
    <xf numFmtId="0" fontId="97" fillId="2" borderId="1" xfId="0" applyFont="1" applyFill="1" applyBorder="1" applyAlignment="1">
      <alignment horizontal="center" vertical="center" wrapText="1"/>
    </xf>
    <xf numFmtId="0" fontId="99" fillId="2" borderId="0" xfId="0" applyNumberFormat="1" applyFont="1" applyFill="1" applyAlignment="1">
      <alignment horizontal="center" vertical="center"/>
    </xf>
    <xf numFmtId="2" fontId="97" fillId="2" borderId="0" xfId="0" applyNumberFormat="1" applyFont="1" applyFill="1" applyAlignment="1">
      <alignment vertical="center"/>
    </xf>
    <xf numFmtId="0" fontId="97" fillId="2" borderId="0" xfId="0" applyFont="1" applyFill="1" applyAlignment="1">
      <alignment vertical="center"/>
    </xf>
    <xf numFmtId="0" fontId="102" fillId="2" borderId="0" xfId="0" applyFont="1" applyFill="1" applyAlignment="1">
      <alignment vertical="center"/>
    </xf>
    <xf numFmtId="2" fontId="98" fillId="0" borderId="1" xfId="0" applyNumberFormat="1" applyFont="1" applyFill="1" applyBorder="1" applyAlignment="1">
      <alignment horizontal="center" vertical="center" wrapText="1"/>
    </xf>
    <xf numFmtId="0" fontId="102" fillId="0" borderId="0" xfId="0" applyFont="1" applyFill="1" applyAlignment="1">
      <alignment vertical="center"/>
    </xf>
    <xf numFmtId="0" fontId="98" fillId="0" borderId="1" xfId="0" applyFont="1" applyFill="1" applyBorder="1" applyAlignment="1">
      <alignment vertical="center" wrapText="1"/>
    </xf>
    <xf numFmtId="0" fontId="98" fillId="0" borderId="0" xfId="0" applyFont="1" applyFill="1" applyAlignment="1">
      <alignment vertical="center"/>
    </xf>
    <xf numFmtId="0" fontId="97" fillId="2" borderId="1" xfId="0" applyNumberFormat="1" applyFont="1" applyFill="1" applyBorder="1" applyAlignment="1">
      <alignment horizontal="center" vertical="center" wrapText="1"/>
    </xf>
    <xf numFmtId="9" fontId="97" fillId="2" borderId="1" xfId="1" applyFont="1" applyFill="1" applyBorder="1" applyAlignment="1">
      <alignment horizontal="center" vertical="center" wrapText="1"/>
    </xf>
    <xf numFmtId="0" fontId="98" fillId="0" borderId="1" xfId="0" applyNumberFormat="1" applyFont="1" applyFill="1" applyBorder="1" applyAlignment="1">
      <alignment horizontal="center" vertical="center" wrapText="1"/>
    </xf>
    <xf numFmtId="0" fontId="98" fillId="0" borderId="1" xfId="0" applyFont="1" applyFill="1" applyBorder="1" applyAlignment="1">
      <alignment horizontal="center" vertical="center" wrapText="1"/>
    </xf>
    <xf numFmtId="9" fontId="98" fillId="2" borderId="1" xfId="1" applyFont="1" applyFill="1" applyBorder="1" applyAlignment="1">
      <alignment horizontal="center" vertical="center" wrapText="1"/>
    </xf>
    <xf numFmtId="9" fontId="98" fillId="0" borderId="1" xfId="1" applyFont="1" applyFill="1" applyBorder="1" applyAlignment="1">
      <alignment horizontal="center" vertical="center" wrapText="1"/>
    </xf>
    <xf numFmtId="2" fontId="99" fillId="2" borderId="0" xfId="0" applyNumberFormat="1" applyFont="1" applyFill="1" applyAlignment="1">
      <alignment horizontal="center" vertical="center"/>
    </xf>
    <xf numFmtId="0" fontId="64" fillId="0" borderId="1" xfId="4" applyFont="1" applyFill="1" applyBorder="1" applyAlignment="1">
      <alignment horizontal="left" vertical="center"/>
    </xf>
    <xf numFmtId="0" fontId="66" fillId="0" borderId="1" xfId="2850" applyNumberFormat="1" applyFont="1" applyFill="1" applyBorder="1" applyAlignment="1">
      <alignment horizontal="center" vertical="center" wrapText="1"/>
    </xf>
    <xf numFmtId="1" fontId="66" fillId="0" borderId="1" xfId="2850" applyNumberFormat="1" applyFont="1" applyFill="1" applyBorder="1" applyAlignment="1">
      <alignment horizontal="center" vertical="center" wrapText="1"/>
    </xf>
    <xf numFmtId="2" fontId="66" fillId="0" borderId="1" xfId="2850" applyNumberFormat="1" applyFont="1" applyFill="1" applyBorder="1" applyAlignment="1">
      <alignment horizontal="right" vertical="center" wrapText="1"/>
    </xf>
    <xf numFmtId="0" fontId="67" fillId="0" borderId="1" xfId="4524" applyNumberFormat="1" applyFont="1" applyFill="1" applyBorder="1" applyAlignment="1">
      <alignment horizontal="left" vertical="center" wrapText="1"/>
    </xf>
    <xf numFmtId="0" fontId="67" fillId="0" borderId="1" xfId="2850" applyNumberFormat="1" applyFont="1" applyFill="1" applyBorder="1" applyAlignment="1">
      <alignment horizontal="center" vertical="center" wrapText="1"/>
    </xf>
    <xf numFmtId="1" fontId="67" fillId="0" borderId="1" xfId="2850" applyNumberFormat="1" applyFont="1" applyFill="1" applyBorder="1" applyAlignment="1">
      <alignment horizontal="center" vertical="center" wrapText="1"/>
    </xf>
    <xf numFmtId="0" fontId="68" fillId="0" borderId="1" xfId="2850" applyNumberFormat="1" applyFont="1" applyFill="1" applyBorder="1" applyAlignment="1">
      <alignment horizontal="center" vertical="center" wrapText="1"/>
    </xf>
    <xf numFmtId="2" fontId="67" fillId="0" borderId="1" xfId="2850" applyNumberFormat="1" applyFont="1" applyFill="1" applyBorder="1" applyAlignment="1">
      <alignment horizontal="right" vertical="center" wrapText="1"/>
    </xf>
    <xf numFmtId="0" fontId="64" fillId="0" borderId="1" xfId="2850" applyNumberFormat="1" applyFont="1" applyFill="1" applyBorder="1" applyAlignment="1">
      <alignment horizontal="center" vertical="center" wrapText="1"/>
    </xf>
    <xf numFmtId="1" fontId="69" fillId="0" borderId="1" xfId="2850" applyNumberFormat="1" applyFont="1" applyFill="1" applyBorder="1" applyAlignment="1">
      <alignment horizontal="center" vertical="center" wrapText="1"/>
    </xf>
    <xf numFmtId="0" fontId="4" fillId="0" borderId="50" xfId="2850" applyNumberFormat="1" applyFont="1" applyFill="1" applyBorder="1" applyAlignment="1">
      <alignment horizontal="center" vertical="center" wrapText="1"/>
    </xf>
    <xf numFmtId="0" fontId="4" fillId="0" borderId="51" xfId="2850" applyNumberFormat="1" applyFont="1" applyFill="1" applyBorder="1" applyAlignment="1">
      <alignment horizontal="center" vertical="center" wrapText="1"/>
    </xf>
    <xf numFmtId="164" fontId="4" fillId="0" borderId="39" xfId="4097" applyFont="1" applyFill="1" applyBorder="1" applyAlignment="1">
      <alignment horizontal="center" vertical="center" wrapText="1"/>
    </xf>
    <xf numFmtId="0" fontId="4" fillId="0" borderId="39" xfId="2850" applyNumberFormat="1" applyFont="1" applyFill="1" applyBorder="1" applyAlignment="1">
      <alignment horizontal="center" vertical="center" wrapText="1"/>
    </xf>
    <xf numFmtId="0" fontId="42" fillId="0" borderId="39" xfId="2850" applyNumberFormat="1" applyFont="1" applyFill="1" applyBorder="1" applyAlignment="1">
      <alignment horizontal="center" vertical="center" wrapText="1"/>
    </xf>
    <xf numFmtId="0" fontId="42" fillId="0" borderId="40" xfId="2850" applyNumberFormat="1" applyFont="1" applyFill="1" applyBorder="1" applyAlignment="1">
      <alignment horizontal="center" vertical="center" wrapText="1"/>
    </xf>
    <xf numFmtId="0" fontId="42" fillId="0" borderId="45" xfId="3246" applyNumberFormat="1" applyFont="1" applyFill="1" applyBorder="1" applyAlignment="1">
      <alignment vertical="center" wrapText="1"/>
    </xf>
    <xf numFmtId="0" fontId="4" fillId="0" borderId="45" xfId="2850" applyNumberFormat="1" applyFont="1" applyFill="1" applyBorder="1" applyAlignment="1">
      <alignment horizontal="center" vertical="center" wrapText="1"/>
    </xf>
    <xf numFmtId="0" fontId="64" fillId="0" borderId="26" xfId="4" applyFont="1" applyFill="1" applyBorder="1" applyAlignment="1">
      <alignment horizontal="center" vertical="center"/>
    </xf>
    <xf numFmtId="2" fontId="66" fillId="0" borderId="27" xfId="2850" applyNumberFormat="1" applyFont="1" applyFill="1" applyBorder="1" applyAlignment="1">
      <alignment horizontal="right" vertical="center" wrapText="1"/>
    </xf>
    <xf numFmtId="0" fontId="67" fillId="0" borderId="26" xfId="2850" applyNumberFormat="1" applyFont="1" applyFill="1" applyBorder="1" applyAlignment="1">
      <alignment vertical="center" wrapText="1"/>
    </xf>
    <xf numFmtId="2" fontId="67" fillId="0" borderId="27" xfId="2850" applyNumberFormat="1" applyFont="1" applyFill="1" applyBorder="1" applyAlignment="1">
      <alignment horizontal="right" vertical="center" wrapText="1"/>
    </xf>
    <xf numFmtId="2" fontId="69" fillId="0" borderId="27" xfId="2850" applyNumberFormat="1" applyFont="1" applyFill="1" applyBorder="1" applyAlignment="1">
      <alignment horizontal="right" vertical="center" wrapText="1"/>
    </xf>
    <xf numFmtId="10" fontId="70" fillId="0" borderId="29" xfId="4097" applyNumberFormat="1" applyFont="1" applyFill="1" applyBorder="1" applyAlignment="1">
      <alignment horizontal="right" vertical="center"/>
    </xf>
    <xf numFmtId="10" fontId="70" fillId="0" borderId="30" xfId="4097" applyNumberFormat="1" applyFont="1" applyFill="1" applyBorder="1" applyAlignment="1">
      <alignment horizontal="right" vertical="center"/>
    </xf>
    <xf numFmtId="0" fontId="103" fillId="2" borderId="0" xfId="0" applyFont="1" applyFill="1" applyAlignment="1">
      <alignment vertical="center"/>
    </xf>
    <xf numFmtId="0" fontId="10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justify" wrapText="1"/>
    </xf>
    <xf numFmtId="0" fontId="105" fillId="0" borderId="1" xfId="0" applyNumberFormat="1" applyFont="1" applyFill="1" applyBorder="1" applyAlignment="1">
      <alignment horizontal="right" vertical="center" wrapText="1"/>
    </xf>
    <xf numFmtId="0" fontId="74" fillId="2" borderId="1" xfId="0" applyNumberFormat="1" applyFont="1" applyFill="1" applyBorder="1" applyAlignment="1">
      <alignment horizontal="left" vertical="center" wrapText="1"/>
    </xf>
    <xf numFmtId="0" fontId="5" fillId="2" borderId="1" xfId="3" applyNumberFormat="1" applyFont="1" applyFill="1" applyBorder="1" applyAlignment="1">
      <alignment horizontal="left" vertical="center" wrapText="1"/>
    </xf>
    <xf numFmtId="1" fontId="105" fillId="0" borderId="1" xfId="0" applyNumberFormat="1" applyFont="1" applyFill="1" applyBorder="1" applyAlignment="1">
      <alignment horizontal="center" vertical="center" wrapText="1"/>
    </xf>
    <xf numFmtId="2" fontId="105" fillId="0" borderId="1" xfId="0" applyNumberFormat="1" applyFont="1" applyFill="1" applyBorder="1" applyAlignment="1">
      <alignment horizontal="right" vertical="center" wrapText="1"/>
    </xf>
    <xf numFmtId="2" fontId="106" fillId="0" borderId="1" xfId="0" applyNumberFormat="1" applyFont="1" applyBorder="1" applyAlignment="1">
      <alignment vertical="center"/>
    </xf>
    <xf numFmtId="2" fontId="56" fillId="2" borderId="1" xfId="0" applyNumberFormat="1" applyFont="1" applyFill="1" applyBorder="1" applyAlignment="1">
      <alignment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8" fillId="2" borderId="2" xfId="0" applyNumberFormat="1" applyFont="1" applyFill="1" applyBorder="1" applyAlignment="1">
      <alignment horizontal="center" vertical="center"/>
    </xf>
    <xf numFmtId="0" fontId="78" fillId="2" borderId="7" xfId="0" applyNumberFormat="1" applyFont="1" applyFill="1" applyBorder="1" applyAlignment="1">
      <alignment horizontal="center" vertical="center"/>
    </xf>
    <xf numFmtId="0" fontId="78" fillId="2" borderId="3" xfId="0" applyNumberFormat="1" applyFont="1" applyFill="1" applyBorder="1" applyAlignment="1">
      <alignment horizontal="center" vertical="center"/>
    </xf>
    <xf numFmtId="0" fontId="74" fillId="33" borderId="2" xfId="0" applyFont="1" applyFill="1" applyBorder="1" applyAlignment="1">
      <alignment horizontal="center" vertical="center" wrapText="1"/>
    </xf>
    <xf numFmtId="0" fontId="74" fillId="33" borderId="3" xfId="0" applyFont="1" applyFill="1" applyBorder="1" applyAlignment="1">
      <alignment horizontal="center" vertical="center" wrapText="1"/>
    </xf>
    <xf numFmtId="0" fontId="74" fillId="33" borderId="6" xfId="0" applyFont="1" applyFill="1" applyBorder="1" applyAlignment="1">
      <alignment horizontal="center" vertical="center" wrapText="1"/>
    </xf>
    <xf numFmtId="0" fontId="74" fillId="3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78" fillId="2" borderId="2" xfId="0" applyNumberFormat="1" applyFont="1" applyFill="1" applyBorder="1" applyAlignment="1">
      <alignment horizontal="center" vertical="center"/>
    </xf>
    <xf numFmtId="2" fontId="78" fillId="2" borderId="7" xfId="0" applyNumberFormat="1" applyFont="1" applyFill="1" applyBorder="1" applyAlignment="1">
      <alignment horizontal="center" vertical="center"/>
    </xf>
    <xf numFmtId="2" fontId="78" fillId="2" borderId="3" xfId="0" applyNumberFormat="1" applyFont="1" applyFill="1" applyBorder="1" applyAlignment="1">
      <alignment horizontal="center" vertical="center"/>
    </xf>
    <xf numFmtId="0" fontId="85" fillId="34" borderId="2" xfId="0" applyFont="1" applyFill="1" applyBorder="1" applyAlignment="1">
      <alignment horizontal="center" vertical="center" wrapText="1"/>
    </xf>
    <xf numFmtId="0" fontId="85" fillId="34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4" fillId="2" borderId="2" xfId="0" applyFont="1" applyFill="1" applyBorder="1" applyAlignment="1">
      <alignment horizontal="right" vertical="center" wrapText="1"/>
    </xf>
    <xf numFmtId="0" fontId="74" fillId="2" borderId="3" xfId="0" applyFont="1" applyFill="1" applyBorder="1" applyAlignment="1">
      <alignment horizontal="right" vertical="center" wrapText="1"/>
    </xf>
    <xf numFmtId="0" fontId="60" fillId="2" borderId="47" xfId="0" applyFont="1" applyFill="1" applyBorder="1" applyAlignment="1">
      <alignment horizontal="center" vertical="center" wrapText="1"/>
    </xf>
    <xf numFmtId="0" fontId="60" fillId="2" borderId="8" xfId="0" applyFont="1" applyFill="1" applyBorder="1" applyAlignment="1">
      <alignment horizontal="center" vertical="center" wrapText="1"/>
    </xf>
    <xf numFmtId="2" fontId="74" fillId="2" borderId="46" xfId="0" applyNumberFormat="1" applyFont="1" applyFill="1" applyBorder="1" applyAlignment="1">
      <alignment horizontal="right" vertical="center"/>
    </xf>
    <xf numFmtId="0" fontId="82" fillId="33" borderId="2" xfId="0" applyFont="1" applyFill="1" applyBorder="1" applyAlignment="1">
      <alignment horizontal="center" vertical="center"/>
    </xf>
    <xf numFmtId="0" fontId="82" fillId="33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97" fillId="0" borderId="4" xfId="0" applyFont="1" applyFill="1" applyBorder="1" applyAlignment="1">
      <alignment horizontal="center" vertical="center" wrapText="1"/>
    </xf>
    <xf numFmtId="0" fontId="97" fillId="0" borderId="6" xfId="0" applyFont="1" applyFill="1" applyBorder="1" applyAlignment="1">
      <alignment horizontal="center" vertical="center" wrapText="1"/>
    </xf>
    <xf numFmtId="0" fontId="97" fillId="0" borderId="5" xfId="0" applyFont="1" applyFill="1" applyBorder="1" applyAlignment="1">
      <alignment horizontal="center" vertical="center" wrapText="1"/>
    </xf>
    <xf numFmtId="165" fontId="98" fillId="2" borderId="1" xfId="0" applyNumberFormat="1" applyFont="1" applyFill="1" applyBorder="1" applyAlignment="1">
      <alignment horizontal="center" vertical="center" wrapText="1"/>
    </xf>
    <xf numFmtId="0" fontId="97" fillId="2" borderId="1" xfId="0" applyFont="1" applyFill="1" applyBorder="1" applyAlignment="1">
      <alignment horizontal="center" vertical="center" wrapText="1"/>
    </xf>
    <xf numFmtId="0" fontId="98" fillId="2" borderId="1" xfId="0" applyFont="1" applyFill="1" applyBorder="1" applyAlignment="1">
      <alignment horizontal="center" vertical="center" wrapText="1"/>
    </xf>
    <xf numFmtId="2" fontId="97" fillId="2" borderId="1" xfId="0" applyNumberFormat="1" applyFont="1" applyFill="1" applyBorder="1" applyAlignment="1">
      <alignment horizontal="center" vertical="center" wrapText="1"/>
    </xf>
    <xf numFmtId="0" fontId="71" fillId="0" borderId="1" xfId="3417" applyNumberFormat="1" applyFont="1" applyBorder="1" applyAlignment="1">
      <alignment horizontal="center" vertical="center" wrapText="1"/>
    </xf>
    <xf numFmtId="164" fontId="74" fillId="0" borderId="1" xfId="3417" applyFont="1" applyFill="1" applyBorder="1" applyAlignment="1">
      <alignment horizontal="center" vertical="center" wrapText="1"/>
    </xf>
    <xf numFmtId="0" fontId="75" fillId="0" borderId="0" xfId="4526" applyFont="1" applyBorder="1" applyAlignment="1">
      <alignment horizontal="center" vertical="center" wrapText="1" readingOrder="1"/>
    </xf>
    <xf numFmtId="0" fontId="75" fillId="0" borderId="0" xfId="4526" applyFont="1" applyBorder="1" applyAlignment="1">
      <alignment horizontal="center" vertical="center" readingOrder="1"/>
    </xf>
    <xf numFmtId="0" fontId="77" fillId="0" borderId="4" xfId="4526" applyFont="1" applyBorder="1" applyAlignment="1">
      <alignment horizontal="center" vertical="center" wrapText="1" readingOrder="1"/>
    </xf>
    <xf numFmtId="0" fontId="77" fillId="0" borderId="6" xfId="4526" applyFont="1" applyBorder="1" applyAlignment="1">
      <alignment horizontal="center" vertical="center" wrapText="1" readingOrder="1"/>
    </xf>
    <xf numFmtId="0" fontId="77" fillId="0" borderId="5" xfId="4526" applyFont="1" applyBorder="1" applyAlignment="1">
      <alignment horizontal="center" vertical="center" wrapText="1" readingOrder="1"/>
    </xf>
    <xf numFmtId="0" fontId="63" fillId="0" borderId="45" xfId="0" applyFont="1" applyBorder="1" applyAlignment="1">
      <alignment horizontal="center" vertical="top"/>
    </xf>
    <xf numFmtId="0" fontId="85" fillId="0" borderId="46" xfId="4526" applyFont="1" applyBorder="1" applyAlignment="1">
      <alignment horizontal="center" vertical="center"/>
    </xf>
    <xf numFmtId="2" fontId="74" fillId="0" borderId="2" xfId="4527" applyNumberFormat="1" applyFont="1" applyBorder="1" applyAlignment="1">
      <alignment horizontal="center" vertical="center" wrapText="1"/>
    </xf>
    <xf numFmtId="2" fontId="74" fillId="0" borderId="3" xfId="4527" applyNumberFormat="1" applyFont="1" applyBorder="1" applyAlignment="1">
      <alignment horizontal="center" vertical="center" wrapText="1"/>
    </xf>
    <xf numFmtId="0" fontId="7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4" fillId="2" borderId="1" xfId="0" applyFont="1" applyFill="1" applyBorder="1" applyAlignment="1">
      <alignment horizontal="right" vertical="center" wrapText="1"/>
    </xf>
    <xf numFmtId="0" fontId="85" fillId="3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78" fillId="2" borderId="1" xfId="0" applyNumberFormat="1" applyFont="1" applyFill="1" applyBorder="1" applyAlignment="1">
      <alignment horizontal="center" vertical="center"/>
    </xf>
    <xf numFmtId="0" fontId="82" fillId="3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74" fillId="33" borderId="1" xfId="0" applyFont="1" applyFill="1" applyBorder="1" applyAlignment="1">
      <alignment horizontal="center" vertical="center" wrapText="1"/>
    </xf>
    <xf numFmtId="0" fontId="60" fillId="2" borderId="48" xfId="0" applyFont="1" applyFill="1" applyBorder="1" applyAlignment="1">
      <alignment horizontal="center" vertical="center" wrapText="1"/>
    </xf>
    <xf numFmtId="2" fontId="74" fillId="2" borderId="0" xfId="0" applyNumberFormat="1" applyFont="1" applyFill="1" applyBorder="1" applyAlignment="1">
      <alignment horizontal="right" vertical="center"/>
    </xf>
    <xf numFmtId="0" fontId="56" fillId="2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2" fontId="55" fillId="2" borderId="1" xfId="0" applyNumberFormat="1" applyFont="1" applyFill="1" applyBorder="1" applyAlignment="1">
      <alignment horizontal="center" vertical="center" wrapText="1"/>
    </xf>
    <xf numFmtId="2" fontId="56" fillId="2" borderId="1" xfId="0" applyNumberFormat="1" applyFont="1" applyFill="1" applyBorder="1" applyAlignment="1">
      <alignment horizontal="center" vertical="center" wrapText="1"/>
    </xf>
    <xf numFmtId="165" fontId="56" fillId="2" borderId="1" xfId="0" applyNumberFormat="1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67" fillId="0" borderId="28" xfId="2850" applyNumberFormat="1" applyFont="1" applyFill="1" applyBorder="1" applyAlignment="1">
      <alignment horizontal="center" vertical="center" wrapText="1"/>
    </xf>
    <xf numFmtId="0" fontId="67" fillId="0" borderId="29" xfId="2850" applyNumberFormat="1" applyFont="1" applyFill="1" applyBorder="1" applyAlignment="1">
      <alignment horizontal="center" vertical="center" wrapText="1"/>
    </xf>
    <xf numFmtId="0" fontId="63" fillId="0" borderId="35" xfId="2850" applyNumberFormat="1" applyFont="1" applyFill="1" applyBorder="1" applyAlignment="1">
      <alignment horizontal="center" vertical="center" textRotation="90" wrapText="1"/>
    </xf>
    <xf numFmtId="0" fontId="63" fillId="0" borderId="36" xfId="2850" applyNumberFormat="1" applyFont="1" applyFill="1" applyBorder="1" applyAlignment="1">
      <alignment horizontal="center" vertical="center" textRotation="90" wrapText="1"/>
    </xf>
    <xf numFmtId="0" fontId="63" fillId="0" borderId="39" xfId="2850" applyNumberFormat="1" applyFont="1" applyFill="1" applyBorder="1" applyAlignment="1">
      <alignment horizontal="center" vertical="center" textRotation="90" wrapText="1"/>
    </xf>
    <xf numFmtId="0" fontId="63" fillId="0" borderId="40" xfId="2850" applyNumberFormat="1" applyFont="1" applyFill="1" applyBorder="1" applyAlignment="1">
      <alignment horizontal="center" vertical="center" textRotation="90" wrapText="1"/>
    </xf>
    <xf numFmtId="0" fontId="63" fillId="0" borderId="1" xfId="2850" applyNumberFormat="1" applyFont="1" applyFill="1" applyBorder="1" applyAlignment="1">
      <alignment horizontal="center" vertical="center" wrapText="1"/>
    </xf>
    <xf numFmtId="0" fontId="67" fillId="0" borderId="26" xfId="2850" applyNumberFormat="1" applyFont="1" applyFill="1" applyBorder="1" applyAlignment="1">
      <alignment horizontal="center" vertical="center" wrapText="1"/>
    </xf>
    <xf numFmtId="0" fontId="67" fillId="0" borderId="1" xfId="2850" applyNumberFormat="1" applyFont="1" applyFill="1" applyBorder="1" applyAlignment="1">
      <alignment horizontal="center" vertical="center" wrapText="1"/>
    </xf>
    <xf numFmtId="2" fontId="63" fillId="0" borderId="25" xfId="2850" applyNumberFormat="1" applyFont="1" applyFill="1" applyBorder="1" applyAlignment="1">
      <alignment horizontal="center" vertical="center" wrapText="1"/>
    </xf>
    <xf numFmtId="2" fontId="63" fillId="0" borderId="27" xfId="2850" applyNumberFormat="1" applyFont="1" applyFill="1" applyBorder="1" applyAlignment="1">
      <alignment horizontal="center" vertical="center" wrapText="1"/>
    </xf>
    <xf numFmtId="164" fontId="63" fillId="0" borderId="1" xfId="2850" applyFont="1" applyFill="1" applyBorder="1" applyAlignment="1">
      <alignment horizontal="center" vertical="center" wrapText="1"/>
    </xf>
    <xf numFmtId="0" fontId="63" fillId="0" borderId="0" xfId="2850" applyNumberFormat="1" applyFont="1" applyFill="1" applyBorder="1" applyAlignment="1">
      <alignment horizontal="left" vertical="center" wrapText="1"/>
    </xf>
    <xf numFmtId="2" fontId="63" fillId="0" borderId="0" xfId="2850" applyNumberFormat="1" applyFont="1" applyFill="1" applyBorder="1" applyAlignment="1">
      <alignment horizontal="right" vertical="center" wrapText="1"/>
    </xf>
    <xf numFmtId="0" fontId="63" fillId="0" borderId="23" xfId="2850" applyNumberFormat="1" applyFont="1" applyFill="1" applyBorder="1" applyAlignment="1">
      <alignment horizontal="center" vertical="center" wrapText="1"/>
    </xf>
    <xf numFmtId="0" fontId="63" fillId="0" borderId="26" xfId="2850" applyNumberFormat="1" applyFont="1" applyFill="1" applyBorder="1" applyAlignment="1">
      <alignment horizontal="center" vertical="center" wrapText="1"/>
    </xf>
    <xf numFmtId="0" fontId="63" fillId="0" borderId="24" xfId="2850" applyNumberFormat="1" applyFont="1" applyFill="1" applyBorder="1" applyAlignment="1">
      <alignment horizontal="center" vertical="center" wrapText="1"/>
    </xf>
    <xf numFmtId="0" fontId="63" fillId="0" borderId="24" xfId="2850" applyNumberFormat="1" applyFont="1" applyFill="1" applyBorder="1" applyAlignment="1">
      <alignment horizontal="center"/>
    </xf>
    <xf numFmtId="2" fontId="63" fillId="0" borderId="24" xfId="2850" applyNumberFormat="1" applyFont="1" applyFill="1" applyBorder="1" applyAlignment="1">
      <alignment horizontal="center" vertical="center" wrapText="1"/>
    </xf>
    <xf numFmtId="2" fontId="63" fillId="0" borderId="1" xfId="2850" applyNumberFormat="1" applyFont="1" applyFill="1" applyBorder="1" applyAlignment="1">
      <alignment horizontal="center" vertical="center" wrapText="1"/>
    </xf>
  </cellXfs>
  <cellStyles count="4752">
    <cellStyle name="??                          " xfId="13"/>
    <cellStyle name="???? [0.00]_PRODUCT DETAIL Q1" xfId="14"/>
    <cellStyle name="????_PRODUCT DETAIL Q1" xfId="15"/>
    <cellStyle name="???_HOBONG" xfId="16"/>
    <cellStyle name="??_(????)??????" xfId="17"/>
    <cellStyle name="•W?€_G7ATD" xfId="18"/>
    <cellStyle name="•W€_G7ATD" xfId="19"/>
    <cellStyle name="20% - Accent1 10" xfId="20"/>
    <cellStyle name="20% - Accent1 10 2" xfId="21"/>
    <cellStyle name="20% - Accent1 10 3" xfId="22"/>
    <cellStyle name="20% - Accent1 11" xfId="23"/>
    <cellStyle name="20% - Accent1 11 2" xfId="24"/>
    <cellStyle name="20% - Accent1 11 3" xfId="25"/>
    <cellStyle name="20% - Accent1 12" xfId="26"/>
    <cellStyle name="20% - Accent1 12 2" xfId="27"/>
    <cellStyle name="20% - Accent1 12 3" xfId="28"/>
    <cellStyle name="20% - Accent1 13" xfId="29"/>
    <cellStyle name="20% - Accent1 13 2" xfId="30"/>
    <cellStyle name="20% - Accent1 13 3" xfId="31"/>
    <cellStyle name="20% - Accent1 14" xfId="32"/>
    <cellStyle name="20% - Accent1 14 2" xfId="33"/>
    <cellStyle name="20% - Accent1 14 3" xfId="34"/>
    <cellStyle name="20% - Accent1 15" xfId="35"/>
    <cellStyle name="20% - Accent1 15 2" xfId="36"/>
    <cellStyle name="20% - Accent1 15 3" xfId="37"/>
    <cellStyle name="20% - Accent1 16" xfId="38"/>
    <cellStyle name="20% - Accent1 16 2" xfId="39"/>
    <cellStyle name="20% - Accent1 16 3" xfId="40"/>
    <cellStyle name="20% - Accent1 17" xfId="41"/>
    <cellStyle name="20% - Accent1 17 2" xfId="42"/>
    <cellStyle name="20% - Accent1 17 3" xfId="43"/>
    <cellStyle name="20% - Accent1 18" xfId="44"/>
    <cellStyle name="20% - Accent1 18 2" xfId="45"/>
    <cellStyle name="20% - Accent1 18 3" xfId="46"/>
    <cellStyle name="20% - Accent1 19" xfId="47"/>
    <cellStyle name="20% - Accent1 19 2" xfId="48"/>
    <cellStyle name="20% - Accent1 19 3" xfId="49"/>
    <cellStyle name="20% - Accent1 2" xfId="50"/>
    <cellStyle name="20% - Accent1 2 2" xfId="51"/>
    <cellStyle name="20% - Accent1 2 3" xfId="52"/>
    <cellStyle name="20% - Accent1 20" xfId="53"/>
    <cellStyle name="20% - Accent1 20 2" xfId="54"/>
    <cellStyle name="20% - Accent1 20 3" xfId="55"/>
    <cellStyle name="20% - Accent1 21" xfId="56"/>
    <cellStyle name="20% - Accent1 21 2" xfId="57"/>
    <cellStyle name="20% - Accent1 21 3" xfId="58"/>
    <cellStyle name="20% - Accent1 22" xfId="59"/>
    <cellStyle name="20% - Accent1 22 2" xfId="60"/>
    <cellStyle name="20% - Accent1 22 3" xfId="61"/>
    <cellStyle name="20% - Accent1 23" xfId="62"/>
    <cellStyle name="20% - Accent1 23 2" xfId="63"/>
    <cellStyle name="20% - Accent1 23 3" xfId="64"/>
    <cellStyle name="20% - Accent1 24" xfId="65"/>
    <cellStyle name="20% - Accent1 24 2" xfId="66"/>
    <cellStyle name="20% - Accent1 24 3" xfId="67"/>
    <cellStyle name="20% - Accent1 25" xfId="68"/>
    <cellStyle name="20% - Accent1 25 2" xfId="69"/>
    <cellStyle name="20% - Accent1 25 3" xfId="70"/>
    <cellStyle name="20% - Accent1 26" xfId="71"/>
    <cellStyle name="20% - Accent1 26 2" xfId="72"/>
    <cellStyle name="20% - Accent1 26 3" xfId="73"/>
    <cellStyle name="20% - Accent1 27" xfId="74"/>
    <cellStyle name="20% - Accent1 27 2" xfId="75"/>
    <cellStyle name="20% - Accent1 27 3" xfId="76"/>
    <cellStyle name="20% - Accent1 28" xfId="77"/>
    <cellStyle name="20% - Accent1 28 2" xfId="78"/>
    <cellStyle name="20% - Accent1 28 3" xfId="79"/>
    <cellStyle name="20% - Accent1 29" xfId="80"/>
    <cellStyle name="20% - Accent1 29 2" xfId="81"/>
    <cellStyle name="20% - Accent1 29 3" xfId="82"/>
    <cellStyle name="20% - Accent1 3" xfId="83"/>
    <cellStyle name="20% - Accent1 3 2" xfId="84"/>
    <cellStyle name="20% - Accent1 3 3" xfId="85"/>
    <cellStyle name="20% - Accent1 30" xfId="86"/>
    <cellStyle name="20% - Accent1 30 2" xfId="87"/>
    <cellStyle name="20% - Accent1 30 3" xfId="88"/>
    <cellStyle name="20% - Accent1 31" xfId="89"/>
    <cellStyle name="20% - Accent1 31 2" xfId="90"/>
    <cellStyle name="20% - Accent1 31 3" xfId="91"/>
    <cellStyle name="20% - Accent1 32" xfId="92"/>
    <cellStyle name="20% - Accent1 4" xfId="93"/>
    <cellStyle name="20% - Accent1 4 2" xfId="94"/>
    <cellStyle name="20% - Accent1 4 3" xfId="95"/>
    <cellStyle name="20% - Accent1 5" xfId="96"/>
    <cellStyle name="20% - Accent1 5 2" xfId="97"/>
    <cellStyle name="20% - Accent1 5 3" xfId="98"/>
    <cellStyle name="20% - Accent1 6" xfId="99"/>
    <cellStyle name="20% - Accent1 6 2" xfId="100"/>
    <cellStyle name="20% - Accent1 6 3" xfId="101"/>
    <cellStyle name="20% - Accent1 7" xfId="102"/>
    <cellStyle name="20% - Accent1 7 2" xfId="103"/>
    <cellStyle name="20% - Accent1 7 3" xfId="104"/>
    <cellStyle name="20% - Accent1 8" xfId="105"/>
    <cellStyle name="20% - Accent1 8 2" xfId="106"/>
    <cellStyle name="20% - Accent1 8 3" xfId="107"/>
    <cellStyle name="20% - Accent1 9" xfId="108"/>
    <cellStyle name="20% - Accent1 9 2" xfId="109"/>
    <cellStyle name="20% - Accent1 9 3" xfId="110"/>
    <cellStyle name="20% - Accent2 10" xfId="111"/>
    <cellStyle name="20% - Accent2 11" xfId="112"/>
    <cellStyle name="20% - Accent2 12" xfId="113"/>
    <cellStyle name="20% - Accent2 13" xfId="114"/>
    <cellStyle name="20% - Accent2 14" xfId="115"/>
    <cellStyle name="20% - Accent2 15" xfId="116"/>
    <cellStyle name="20% - Accent2 16" xfId="117"/>
    <cellStyle name="20% - Accent2 17" xfId="118"/>
    <cellStyle name="20% - Accent2 18" xfId="119"/>
    <cellStyle name="20% - Accent2 19" xfId="120"/>
    <cellStyle name="20% - Accent2 2" xfId="121"/>
    <cellStyle name="20% - Accent2 2 2" xfId="122"/>
    <cellStyle name="20% - Accent2 20" xfId="123"/>
    <cellStyle name="20% - Accent2 21" xfId="124"/>
    <cellStyle name="20% - Accent2 22" xfId="125"/>
    <cellStyle name="20% - Accent2 23" xfId="126"/>
    <cellStyle name="20% - Accent2 24" xfId="127"/>
    <cellStyle name="20% - Accent2 25" xfId="128"/>
    <cellStyle name="20% - Accent2 26" xfId="129"/>
    <cellStyle name="20% - Accent2 27" xfId="130"/>
    <cellStyle name="20% - Accent2 28" xfId="131"/>
    <cellStyle name="20% - Accent2 29" xfId="132"/>
    <cellStyle name="20% - Accent2 3" xfId="133"/>
    <cellStyle name="20% - Accent2 30" xfId="134"/>
    <cellStyle name="20% - Accent2 31" xfId="135"/>
    <cellStyle name="20% - Accent2 4" xfId="136"/>
    <cellStyle name="20% - Accent2 5" xfId="137"/>
    <cellStyle name="20% - Accent2 6" xfId="138"/>
    <cellStyle name="20% - Accent2 7" xfId="139"/>
    <cellStyle name="20% - Accent2 8" xfId="140"/>
    <cellStyle name="20% - Accent2 9" xfId="141"/>
    <cellStyle name="20% - Accent3 10" xfId="142"/>
    <cellStyle name="20% - Accent3 10 2" xfId="143"/>
    <cellStyle name="20% - Accent3 10 3" xfId="144"/>
    <cellStyle name="20% - Accent3 11" xfId="145"/>
    <cellStyle name="20% - Accent3 11 2" xfId="146"/>
    <cellStyle name="20% - Accent3 11 3" xfId="147"/>
    <cellStyle name="20% - Accent3 12" xfId="148"/>
    <cellStyle name="20% - Accent3 12 2" xfId="149"/>
    <cellStyle name="20% - Accent3 12 3" xfId="150"/>
    <cellStyle name="20% - Accent3 13" xfId="151"/>
    <cellStyle name="20% - Accent3 13 2" xfId="152"/>
    <cellStyle name="20% - Accent3 13 3" xfId="153"/>
    <cellStyle name="20% - Accent3 14" xfId="154"/>
    <cellStyle name="20% - Accent3 14 2" xfId="155"/>
    <cellStyle name="20% - Accent3 14 3" xfId="156"/>
    <cellStyle name="20% - Accent3 15" xfId="157"/>
    <cellStyle name="20% - Accent3 15 2" xfId="158"/>
    <cellStyle name="20% - Accent3 15 3" xfId="159"/>
    <cellStyle name="20% - Accent3 16" xfId="160"/>
    <cellStyle name="20% - Accent3 16 2" xfId="161"/>
    <cellStyle name="20% - Accent3 16 3" xfId="162"/>
    <cellStyle name="20% - Accent3 17" xfId="163"/>
    <cellStyle name="20% - Accent3 17 2" xfId="164"/>
    <cellStyle name="20% - Accent3 17 3" xfId="165"/>
    <cellStyle name="20% - Accent3 18" xfId="166"/>
    <cellStyle name="20% - Accent3 18 2" xfId="167"/>
    <cellStyle name="20% - Accent3 18 3" xfId="168"/>
    <cellStyle name="20% - Accent3 19" xfId="169"/>
    <cellStyle name="20% - Accent3 19 2" xfId="170"/>
    <cellStyle name="20% - Accent3 19 3" xfId="171"/>
    <cellStyle name="20% - Accent3 2" xfId="172"/>
    <cellStyle name="20% - Accent3 2 2" xfId="173"/>
    <cellStyle name="20% - Accent3 2 3" xfId="174"/>
    <cellStyle name="20% - Accent3 20" xfId="175"/>
    <cellStyle name="20% - Accent3 20 2" xfId="176"/>
    <cellStyle name="20% - Accent3 20 3" xfId="177"/>
    <cellStyle name="20% - Accent3 21" xfId="178"/>
    <cellStyle name="20% - Accent3 21 2" xfId="179"/>
    <cellStyle name="20% - Accent3 21 3" xfId="180"/>
    <cellStyle name="20% - Accent3 22" xfId="181"/>
    <cellStyle name="20% - Accent3 22 2" xfId="182"/>
    <cellStyle name="20% - Accent3 22 3" xfId="183"/>
    <cellStyle name="20% - Accent3 23" xfId="184"/>
    <cellStyle name="20% - Accent3 23 2" xfId="185"/>
    <cellStyle name="20% - Accent3 23 3" xfId="186"/>
    <cellStyle name="20% - Accent3 24" xfId="187"/>
    <cellStyle name="20% - Accent3 24 2" xfId="188"/>
    <cellStyle name="20% - Accent3 24 3" xfId="189"/>
    <cellStyle name="20% - Accent3 25" xfId="190"/>
    <cellStyle name="20% - Accent3 25 2" xfId="191"/>
    <cellStyle name="20% - Accent3 25 3" xfId="192"/>
    <cellStyle name="20% - Accent3 26" xfId="193"/>
    <cellStyle name="20% - Accent3 26 2" xfId="194"/>
    <cellStyle name="20% - Accent3 26 3" xfId="195"/>
    <cellStyle name="20% - Accent3 27" xfId="196"/>
    <cellStyle name="20% - Accent3 27 2" xfId="197"/>
    <cellStyle name="20% - Accent3 27 3" xfId="198"/>
    <cellStyle name="20% - Accent3 28" xfId="199"/>
    <cellStyle name="20% - Accent3 28 2" xfId="200"/>
    <cellStyle name="20% - Accent3 28 3" xfId="201"/>
    <cellStyle name="20% - Accent3 29" xfId="202"/>
    <cellStyle name="20% - Accent3 29 2" xfId="203"/>
    <cellStyle name="20% - Accent3 29 3" xfId="204"/>
    <cellStyle name="20% - Accent3 3" xfId="205"/>
    <cellStyle name="20% - Accent3 3 2" xfId="206"/>
    <cellStyle name="20% - Accent3 3 3" xfId="207"/>
    <cellStyle name="20% - Accent3 30" xfId="208"/>
    <cellStyle name="20% - Accent3 30 2" xfId="209"/>
    <cellStyle name="20% - Accent3 30 3" xfId="210"/>
    <cellStyle name="20% - Accent3 31" xfId="211"/>
    <cellStyle name="20% - Accent3 31 2" xfId="212"/>
    <cellStyle name="20% - Accent3 31 3" xfId="213"/>
    <cellStyle name="20% - Accent3 32" xfId="214"/>
    <cellStyle name="20% - Accent3 4" xfId="215"/>
    <cellStyle name="20% - Accent3 4 2" xfId="216"/>
    <cellStyle name="20% - Accent3 4 3" xfId="217"/>
    <cellStyle name="20% - Accent3 5" xfId="218"/>
    <cellStyle name="20% - Accent3 5 2" xfId="219"/>
    <cellStyle name="20% - Accent3 5 3" xfId="220"/>
    <cellStyle name="20% - Accent3 6" xfId="221"/>
    <cellStyle name="20% - Accent3 6 2" xfId="222"/>
    <cellStyle name="20% - Accent3 6 3" xfId="223"/>
    <cellStyle name="20% - Accent3 7" xfId="224"/>
    <cellStyle name="20% - Accent3 7 2" xfId="225"/>
    <cellStyle name="20% - Accent3 7 3" xfId="226"/>
    <cellStyle name="20% - Accent3 8" xfId="227"/>
    <cellStyle name="20% - Accent3 8 2" xfId="228"/>
    <cellStyle name="20% - Accent3 8 3" xfId="229"/>
    <cellStyle name="20% - Accent3 9" xfId="230"/>
    <cellStyle name="20% - Accent3 9 2" xfId="231"/>
    <cellStyle name="20% - Accent3 9 3" xfId="232"/>
    <cellStyle name="20% - Accent4 10" xfId="233"/>
    <cellStyle name="20% - Accent4 10 2" xfId="234"/>
    <cellStyle name="20% - Accent4 10 3" xfId="235"/>
    <cellStyle name="20% - Accent4 11" xfId="236"/>
    <cellStyle name="20% - Accent4 11 2" xfId="237"/>
    <cellStyle name="20% - Accent4 11 3" xfId="238"/>
    <cellStyle name="20% - Accent4 12" xfId="239"/>
    <cellStyle name="20% - Accent4 12 2" xfId="240"/>
    <cellStyle name="20% - Accent4 12 3" xfId="241"/>
    <cellStyle name="20% - Accent4 13" xfId="242"/>
    <cellStyle name="20% - Accent4 13 2" xfId="243"/>
    <cellStyle name="20% - Accent4 13 3" xfId="244"/>
    <cellStyle name="20% - Accent4 14" xfId="245"/>
    <cellStyle name="20% - Accent4 14 2" xfId="246"/>
    <cellStyle name="20% - Accent4 14 3" xfId="247"/>
    <cellStyle name="20% - Accent4 15" xfId="248"/>
    <cellStyle name="20% - Accent4 15 2" xfId="249"/>
    <cellStyle name="20% - Accent4 15 3" xfId="250"/>
    <cellStyle name="20% - Accent4 16" xfId="251"/>
    <cellStyle name="20% - Accent4 16 2" xfId="252"/>
    <cellStyle name="20% - Accent4 16 3" xfId="253"/>
    <cellStyle name="20% - Accent4 17" xfId="254"/>
    <cellStyle name="20% - Accent4 17 2" xfId="255"/>
    <cellStyle name="20% - Accent4 17 3" xfId="256"/>
    <cellStyle name="20% - Accent4 18" xfId="257"/>
    <cellStyle name="20% - Accent4 18 2" xfId="258"/>
    <cellStyle name="20% - Accent4 18 3" xfId="259"/>
    <cellStyle name="20% - Accent4 19" xfId="260"/>
    <cellStyle name="20% - Accent4 19 2" xfId="261"/>
    <cellStyle name="20% - Accent4 19 3" xfId="262"/>
    <cellStyle name="20% - Accent4 2" xfId="263"/>
    <cellStyle name="20% - Accent4 2 2" xfId="264"/>
    <cellStyle name="20% - Accent4 2 3" xfId="265"/>
    <cellStyle name="20% - Accent4 20" xfId="266"/>
    <cellStyle name="20% - Accent4 20 2" xfId="267"/>
    <cellStyle name="20% - Accent4 20 3" xfId="268"/>
    <cellStyle name="20% - Accent4 21" xfId="269"/>
    <cellStyle name="20% - Accent4 21 2" xfId="270"/>
    <cellStyle name="20% - Accent4 21 3" xfId="271"/>
    <cellStyle name="20% - Accent4 22" xfId="272"/>
    <cellStyle name="20% - Accent4 22 2" xfId="273"/>
    <cellStyle name="20% - Accent4 22 3" xfId="274"/>
    <cellStyle name="20% - Accent4 23" xfId="275"/>
    <cellStyle name="20% - Accent4 23 2" xfId="276"/>
    <cellStyle name="20% - Accent4 23 3" xfId="277"/>
    <cellStyle name="20% - Accent4 24" xfId="278"/>
    <cellStyle name="20% - Accent4 24 2" xfId="279"/>
    <cellStyle name="20% - Accent4 24 3" xfId="280"/>
    <cellStyle name="20% - Accent4 25" xfId="281"/>
    <cellStyle name="20% - Accent4 25 2" xfId="282"/>
    <cellStyle name="20% - Accent4 25 3" xfId="283"/>
    <cellStyle name="20% - Accent4 26" xfId="284"/>
    <cellStyle name="20% - Accent4 26 2" xfId="285"/>
    <cellStyle name="20% - Accent4 26 3" xfId="286"/>
    <cellStyle name="20% - Accent4 27" xfId="287"/>
    <cellStyle name="20% - Accent4 27 2" xfId="288"/>
    <cellStyle name="20% - Accent4 27 3" xfId="289"/>
    <cellStyle name="20% - Accent4 28" xfId="290"/>
    <cellStyle name="20% - Accent4 28 2" xfId="291"/>
    <cellStyle name="20% - Accent4 28 3" xfId="292"/>
    <cellStyle name="20% - Accent4 29" xfId="293"/>
    <cellStyle name="20% - Accent4 29 2" xfId="294"/>
    <cellStyle name="20% - Accent4 29 3" xfId="295"/>
    <cellStyle name="20% - Accent4 3" xfId="296"/>
    <cellStyle name="20% - Accent4 3 2" xfId="297"/>
    <cellStyle name="20% - Accent4 3 3" xfId="298"/>
    <cellStyle name="20% - Accent4 30" xfId="299"/>
    <cellStyle name="20% - Accent4 30 2" xfId="300"/>
    <cellStyle name="20% - Accent4 30 3" xfId="301"/>
    <cellStyle name="20% - Accent4 31" xfId="302"/>
    <cellStyle name="20% - Accent4 31 2" xfId="303"/>
    <cellStyle name="20% - Accent4 31 3" xfId="304"/>
    <cellStyle name="20% - Accent4 32" xfId="305"/>
    <cellStyle name="20% - Accent4 4" xfId="306"/>
    <cellStyle name="20% - Accent4 4 2" xfId="307"/>
    <cellStyle name="20% - Accent4 4 3" xfId="308"/>
    <cellStyle name="20% - Accent4 5" xfId="309"/>
    <cellStyle name="20% - Accent4 5 2" xfId="310"/>
    <cellStyle name="20% - Accent4 5 3" xfId="311"/>
    <cellStyle name="20% - Accent4 6" xfId="312"/>
    <cellStyle name="20% - Accent4 6 2" xfId="313"/>
    <cellStyle name="20% - Accent4 6 3" xfId="314"/>
    <cellStyle name="20% - Accent4 7" xfId="315"/>
    <cellStyle name="20% - Accent4 7 2" xfId="316"/>
    <cellStyle name="20% - Accent4 7 3" xfId="317"/>
    <cellStyle name="20% - Accent4 8" xfId="318"/>
    <cellStyle name="20% - Accent4 8 2" xfId="319"/>
    <cellStyle name="20% - Accent4 8 3" xfId="320"/>
    <cellStyle name="20% - Accent4 9" xfId="321"/>
    <cellStyle name="20% - Accent4 9 2" xfId="322"/>
    <cellStyle name="20% - Accent4 9 3" xfId="323"/>
    <cellStyle name="20% - Accent5 10" xfId="324"/>
    <cellStyle name="20% - Accent5 10 2" xfId="325"/>
    <cellStyle name="20% - Accent5 10 3" xfId="326"/>
    <cellStyle name="20% - Accent5 11" xfId="327"/>
    <cellStyle name="20% - Accent5 11 2" xfId="328"/>
    <cellStyle name="20% - Accent5 11 3" xfId="329"/>
    <cellStyle name="20% - Accent5 12" xfId="330"/>
    <cellStyle name="20% - Accent5 12 2" xfId="331"/>
    <cellStyle name="20% - Accent5 12 3" xfId="332"/>
    <cellStyle name="20% - Accent5 13" xfId="333"/>
    <cellStyle name="20% - Accent5 13 2" xfId="334"/>
    <cellStyle name="20% - Accent5 13 3" xfId="335"/>
    <cellStyle name="20% - Accent5 14" xfId="336"/>
    <cellStyle name="20% - Accent5 14 2" xfId="337"/>
    <cellStyle name="20% - Accent5 14 3" xfId="338"/>
    <cellStyle name="20% - Accent5 15" xfId="339"/>
    <cellStyle name="20% - Accent5 15 2" xfId="340"/>
    <cellStyle name="20% - Accent5 15 3" xfId="341"/>
    <cellStyle name="20% - Accent5 16" xfId="342"/>
    <cellStyle name="20% - Accent5 16 2" xfId="343"/>
    <cellStyle name="20% - Accent5 16 3" xfId="344"/>
    <cellStyle name="20% - Accent5 17" xfId="345"/>
    <cellStyle name="20% - Accent5 17 2" xfId="346"/>
    <cellStyle name="20% - Accent5 17 3" xfId="347"/>
    <cellStyle name="20% - Accent5 18" xfId="348"/>
    <cellStyle name="20% - Accent5 18 2" xfId="349"/>
    <cellStyle name="20% - Accent5 18 3" xfId="350"/>
    <cellStyle name="20% - Accent5 19" xfId="351"/>
    <cellStyle name="20% - Accent5 19 2" xfId="352"/>
    <cellStyle name="20% - Accent5 19 3" xfId="353"/>
    <cellStyle name="20% - Accent5 2" xfId="354"/>
    <cellStyle name="20% - Accent5 2 2" xfId="355"/>
    <cellStyle name="20% - Accent5 2 3" xfId="356"/>
    <cellStyle name="20% - Accent5 20" xfId="357"/>
    <cellStyle name="20% - Accent5 20 2" xfId="358"/>
    <cellStyle name="20% - Accent5 20 3" xfId="359"/>
    <cellStyle name="20% - Accent5 21" xfId="360"/>
    <cellStyle name="20% - Accent5 21 2" xfId="361"/>
    <cellStyle name="20% - Accent5 21 3" xfId="362"/>
    <cellStyle name="20% - Accent5 22" xfId="363"/>
    <cellStyle name="20% - Accent5 22 2" xfId="364"/>
    <cellStyle name="20% - Accent5 22 3" xfId="365"/>
    <cellStyle name="20% - Accent5 23" xfId="366"/>
    <cellStyle name="20% - Accent5 23 2" xfId="367"/>
    <cellStyle name="20% - Accent5 23 3" xfId="368"/>
    <cellStyle name="20% - Accent5 24" xfId="369"/>
    <cellStyle name="20% - Accent5 24 2" xfId="370"/>
    <cellStyle name="20% - Accent5 24 3" xfId="371"/>
    <cellStyle name="20% - Accent5 25" xfId="372"/>
    <cellStyle name="20% - Accent5 25 2" xfId="373"/>
    <cellStyle name="20% - Accent5 25 3" xfId="374"/>
    <cellStyle name="20% - Accent5 26" xfId="375"/>
    <cellStyle name="20% - Accent5 26 2" xfId="376"/>
    <cellStyle name="20% - Accent5 26 3" xfId="377"/>
    <cellStyle name="20% - Accent5 27" xfId="378"/>
    <cellStyle name="20% - Accent5 27 2" xfId="379"/>
    <cellStyle name="20% - Accent5 27 3" xfId="380"/>
    <cellStyle name="20% - Accent5 28" xfId="381"/>
    <cellStyle name="20% - Accent5 28 2" xfId="382"/>
    <cellStyle name="20% - Accent5 28 3" xfId="383"/>
    <cellStyle name="20% - Accent5 29" xfId="384"/>
    <cellStyle name="20% - Accent5 29 2" xfId="385"/>
    <cellStyle name="20% - Accent5 29 3" xfId="386"/>
    <cellStyle name="20% - Accent5 3" xfId="387"/>
    <cellStyle name="20% - Accent5 3 2" xfId="388"/>
    <cellStyle name="20% - Accent5 3 3" xfId="389"/>
    <cellStyle name="20% - Accent5 30" xfId="390"/>
    <cellStyle name="20% - Accent5 30 2" xfId="391"/>
    <cellStyle name="20% - Accent5 30 3" xfId="392"/>
    <cellStyle name="20% - Accent5 31" xfId="393"/>
    <cellStyle name="20% - Accent5 31 2" xfId="394"/>
    <cellStyle name="20% - Accent5 31 3" xfId="395"/>
    <cellStyle name="20% - Accent5 32" xfId="396"/>
    <cellStyle name="20% - Accent5 4" xfId="397"/>
    <cellStyle name="20% - Accent5 4 2" xfId="398"/>
    <cellStyle name="20% - Accent5 4 3" xfId="399"/>
    <cellStyle name="20% - Accent5 5" xfId="400"/>
    <cellStyle name="20% - Accent5 5 2" xfId="401"/>
    <cellStyle name="20% - Accent5 5 3" xfId="402"/>
    <cellStyle name="20% - Accent5 6" xfId="403"/>
    <cellStyle name="20% - Accent5 6 2" xfId="404"/>
    <cellStyle name="20% - Accent5 6 3" xfId="405"/>
    <cellStyle name="20% - Accent5 7" xfId="406"/>
    <cellStyle name="20% - Accent5 7 2" xfId="407"/>
    <cellStyle name="20% - Accent5 7 3" xfId="408"/>
    <cellStyle name="20% - Accent5 8" xfId="409"/>
    <cellStyle name="20% - Accent5 8 2" xfId="410"/>
    <cellStyle name="20% - Accent5 8 3" xfId="411"/>
    <cellStyle name="20% - Accent5 9" xfId="412"/>
    <cellStyle name="20% - Accent5 9 2" xfId="413"/>
    <cellStyle name="20% - Accent5 9 3" xfId="414"/>
    <cellStyle name="20% - Accent6 10" xfId="415"/>
    <cellStyle name="20% - Accent6 10 2" xfId="416"/>
    <cellStyle name="20% - Accent6 10 3" xfId="417"/>
    <cellStyle name="20% - Accent6 11" xfId="418"/>
    <cellStyle name="20% - Accent6 11 2" xfId="419"/>
    <cellStyle name="20% - Accent6 11 3" xfId="420"/>
    <cellStyle name="20% - Accent6 12" xfId="421"/>
    <cellStyle name="20% - Accent6 12 2" xfId="422"/>
    <cellStyle name="20% - Accent6 12 3" xfId="423"/>
    <cellStyle name="20% - Accent6 13" xfId="424"/>
    <cellStyle name="20% - Accent6 13 2" xfId="425"/>
    <cellStyle name="20% - Accent6 13 3" xfId="426"/>
    <cellStyle name="20% - Accent6 14" xfId="427"/>
    <cellStyle name="20% - Accent6 14 2" xfId="428"/>
    <cellStyle name="20% - Accent6 14 3" xfId="429"/>
    <cellStyle name="20% - Accent6 15" xfId="430"/>
    <cellStyle name="20% - Accent6 15 2" xfId="431"/>
    <cellStyle name="20% - Accent6 15 3" xfId="432"/>
    <cellStyle name="20% - Accent6 16" xfId="433"/>
    <cellStyle name="20% - Accent6 16 2" xfId="434"/>
    <cellStyle name="20% - Accent6 16 3" xfId="435"/>
    <cellStyle name="20% - Accent6 17" xfId="436"/>
    <cellStyle name="20% - Accent6 17 2" xfId="437"/>
    <cellStyle name="20% - Accent6 17 3" xfId="438"/>
    <cellStyle name="20% - Accent6 18" xfId="439"/>
    <cellStyle name="20% - Accent6 18 2" xfId="440"/>
    <cellStyle name="20% - Accent6 18 3" xfId="441"/>
    <cellStyle name="20% - Accent6 19" xfId="442"/>
    <cellStyle name="20% - Accent6 19 2" xfId="443"/>
    <cellStyle name="20% - Accent6 19 3" xfId="444"/>
    <cellStyle name="20% - Accent6 2" xfId="445"/>
    <cellStyle name="20% - Accent6 2 2" xfId="446"/>
    <cellStyle name="20% - Accent6 2 3" xfId="447"/>
    <cellStyle name="20% - Accent6 20" xfId="448"/>
    <cellStyle name="20% - Accent6 20 2" xfId="449"/>
    <cellStyle name="20% - Accent6 20 3" xfId="450"/>
    <cellStyle name="20% - Accent6 21" xfId="451"/>
    <cellStyle name="20% - Accent6 21 2" xfId="452"/>
    <cellStyle name="20% - Accent6 21 3" xfId="453"/>
    <cellStyle name="20% - Accent6 22" xfId="454"/>
    <cellStyle name="20% - Accent6 22 2" xfId="455"/>
    <cellStyle name="20% - Accent6 22 3" xfId="456"/>
    <cellStyle name="20% - Accent6 23" xfId="457"/>
    <cellStyle name="20% - Accent6 23 2" xfId="458"/>
    <cellStyle name="20% - Accent6 23 3" xfId="459"/>
    <cellStyle name="20% - Accent6 24" xfId="460"/>
    <cellStyle name="20% - Accent6 24 2" xfId="461"/>
    <cellStyle name="20% - Accent6 24 3" xfId="462"/>
    <cellStyle name="20% - Accent6 25" xfId="463"/>
    <cellStyle name="20% - Accent6 25 2" xfId="464"/>
    <cellStyle name="20% - Accent6 25 3" xfId="465"/>
    <cellStyle name="20% - Accent6 26" xfId="466"/>
    <cellStyle name="20% - Accent6 26 2" xfId="467"/>
    <cellStyle name="20% - Accent6 26 3" xfId="468"/>
    <cellStyle name="20% - Accent6 27" xfId="469"/>
    <cellStyle name="20% - Accent6 27 2" xfId="470"/>
    <cellStyle name="20% - Accent6 27 3" xfId="471"/>
    <cellStyle name="20% - Accent6 28" xfId="472"/>
    <cellStyle name="20% - Accent6 28 2" xfId="473"/>
    <cellStyle name="20% - Accent6 28 3" xfId="474"/>
    <cellStyle name="20% - Accent6 29" xfId="475"/>
    <cellStyle name="20% - Accent6 29 2" xfId="476"/>
    <cellStyle name="20% - Accent6 29 3" xfId="477"/>
    <cellStyle name="20% - Accent6 3" xfId="478"/>
    <cellStyle name="20% - Accent6 3 2" xfId="479"/>
    <cellStyle name="20% - Accent6 3 3" xfId="480"/>
    <cellStyle name="20% - Accent6 30" xfId="481"/>
    <cellStyle name="20% - Accent6 30 2" xfId="482"/>
    <cellStyle name="20% - Accent6 30 3" xfId="483"/>
    <cellStyle name="20% - Accent6 31" xfId="484"/>
    <cellStyle name="20% - Accent6 31 2" xfId="485"/>
    <cellStyle name="20% - Accent6 31 3" xfId="486"/>
    <cellStyle name="20% - Accent6 32" xfId="487"/>
    <cellStyle name="20% - Accent6 4" xfId="488"/>
    <cellStyle name="20% - Accent6 4 2" xfId="489"/>
    <cellStyle name="20% - Accent6 4 3" xfId="490"/>
    <cellStyle name="20% - Accent6 5" xfId="491"/>
    <cellStyle name="20% - Accent6 5 2" xfId="492"/>
    <cellStyle name="20% - Accent6 5 3" xfId="493"/>
    <cellStyle name="20% - Accent6 6" xfId="494"/>
    <cellStyle name="20% - Accent6 6 2" xfId="495"/>
    <cellStyle name="20% - Accent6 6 3" xfId="496"/>
    <cellStyle name="20% - Accent6 7" xfId="497"/>
    <cellStyle name="20% - Accent6 7 2" xfId="498"/>
    <cellStyle name="20% - Accent6 7 3" xfId="499"/>
    <cellStyle name="20% - Accent6 8" xfId="500"/>
    <cellStyle name="20% - Accent6 8 2" xfId="501"/>
    <cellStyle name="20% - Accent6 8 3" xfId="502"/>
    <cellStyle name="20% - Accent6 9" xfId="503"/>
    <cellStyle name="20% - Accent6 9 2" xfId="504"/>
    <cellStyle name="20% - Accent6 9 3" xfId="505"/>
    <cellStyle name="40% - Accent1 10" xfId="506"/>
    <cellStyle name="40% - Accent1 10 2" xfId="507"/>
    <cellStyle name="40% - Accent1 10 3" xfId="508"/>
    <cellStyle name="40% - Accent1 11" xfId="509"/>
    <cellStyle name="40% - Accent1 11 2" xfId="510"/>
    <cellStyle name="40% - Accent1 11 3" xfId="511"/>
    <cellStyle name="40% - Accent1 12" xfId="512"/>
    <cellStyle name="40% - Accent1 12 2" xfId="513"/>
    <cellStyle name="40% - Accent1 12 3" xfId="514"/>
    <cellStyle name="40% - Accent1 13" xfId="515"/>
    <cellStyle name="40% - Accent1 13 2" xfId="516"/>
    <cellStyle name="40% - Accent1 13 3" xfId="517"/>
    <cellStyle name="40% - Accent1 14" xfId="518"/>
    <cellStyle name="40% - Accent1 14 2" xfId="519"/>
    <cellStyle name="40% - Accent1 14 3" xfId="520"/>
    <cellStyle name="40% - Accent1 15" xfId="521"/>
    <cellStyle name="40% - Accent1 15 2" xfId="522"/>
    <cellStyle name="40% - Accent1 15 3" xfId="523"/>
    <cellStyle name="40% - Accent1 16" xfId="524"/>
    <cellStyle name="40% - Accent1 16 2" xfId="525"/>
    <cellStyle name="40% - Accent1 16 3" xfId="526"/>
    <cellStyle name="40% - Accent1 17" xfId="527"/>
    <cellStyle name="40% - Accent1 17 2" xfId="528"/>
    <cellStyle name="40% - Accent1 17 3" xfId="529"/>
    <cellStyle name="40% - Accent1 18" xfId="530"/>
    <cellStyle name="40% - Accent1 18 2" xfId="531"/>
    <cellStyle name="40% - Accent1 18 3" xfId="532"/>
    <cellStyle name="40% - Accent1 19" xfId="533"/>
    <cellStyle name="40% - Accent1 19 2" xfId="534"/>
    <cellStyle name="40% - Accent1 19 3" xfId="535"/>
    <cellStyle name="40% - Accent1 2" xfId="536"/>
    <cellStyle name="40% - Accent1 2 2" xfId="537"/>
    <cellStyle name="40% - Accent1 2 3" xfId="538"/>
    <cellStyle name="40% - Accent1 20" xfId="539"/>
    <cellStyle name="40% - Accent1 20 2" xfId="540"/>
    <cellStyle name="40% - Accent1 20 3" xfId="541"/>
    <cellStyle name="40% - Accent1 21" xfId="542"/>
    <cellStyle name="40% - Accent1 21 2" xfId="543"/>
    <cellStyle name="40% - Accent1 21 3" xfId="544"/>
    <cellStyle name="40% - Accent1 22" xfId="545"/>
    <cellStyle name="40% - Accent1 22 2" xfId="546"/>
    <cellStyle name="40% - Accent1 22 3" xfId="547"/>
    <cellStyle name="40% - Accent1 23" xfId="548"/>
    <cellStyle name="40% - Accent1 23 2" xfId="549"/>
    <cellStyle name="40% - Accent1 23 3" xfId="550"/>
    <cellStyle name="40% - Accent1 24" xfId="551"/>
    <cellStyle name="40% - Accent1 24 2" xfId="552"/>
    <cellStyle name="40% - Accent1 24 3" xfId="553"/>
    <cellStyle name="40% - Accent1 25" xfId="554"/>
    <cellStyle name="40% - Accent1 25 2" xfId="555"/>
    <cellStyle name="40% - Accent1 25 3" xfId="556"/>
    <cellStyle name="40% - Accent1 26" xfId="557"/>
    <cellStyle name="40% - Accent1 26 2" xfId="558"/>
    <cellStyle name="40% - Accent1 26 3" xfId="559"/>
    <cellStyle name="40% - Accent1 27" xfId="560"/>
    <cellStyle name="40% - Accent1 27 2" xfId="561"/>
    <cellStyle name="40% - Accent1 27 3" xfId="562"/>
    <cellStyle name="40% - Accent1 28" xfId="563"/>
    <cellStyle name="40% - Accent1 28 2" xfId="564"/>
    <cellStyle name="40% - Accent1 28 3" xfId="565"/>
    <cellStyle name="40% - Accent1 29" xfId="566"/>
    <cellStyle name="40% - Accent1 29 2" xfId="567"/>
    <cellStyle name="40% - Accent1 29 3" xfId="568"/>
    <cellStyle name="40% - Accent1 3" xfId="569"/>
    <cellStyle name="40% - Accent1 3 2" xfId="570"/>
    <cellStyle name="40% - Accent1 3 3" xfId="571"/>
    <cellStyle name="40% - Accent1 30" xfId="572"/>
    <cellStyle name="40% - Accent1 30 2" xfId="573"/>
    <cellStyle name="40% - Accent1 30 3" xfId="574"/>
    <cellStyle name="40% - Accent1 31" xfId="575"/>
    <cellStyle name="40% - Accent1 31 2" xfId="576"/>
    <cellStyle name="40% - Accent1 31 3" xfId="577"/>
    <cellStyle name="40% - Accent1 32" xfId="578"/>
    <cellStyle name="40% - Accent1 4" xfId="579"/>
    <cellStyle name="40% - Accent1 4 2" xfId="580"/>
    <cellStyle name="40% - Accent1 4 3" xfId="581"/>
    <cellStyle name="40% - Accent1 5" xfId="582"/>
    <cellStyle name="40% - Accent1 5 2" xfId="583"/>
    <cellStyle name="40% - Accent1 5 3" xfId="584"/>
    <cellStyle name="40% - Accent1 6" xfId="585"/>
    <cellStyle name="40% - Accent1 6 2" xfId="586"/>
    <cellStyle name="40% - Accent1 6 3" xfId="587"/>
    <cellStyle name="40% - Accent1 7" xfId="588"/>
    <cellStyle name="40% - Accent1 7 2" xfId="589"/>
    <cellStyle name="40% - Accent1 7 3" xfId="590"/>
    <cellStyle name="40% - Accent1 8" xfId="591"/>
    <cellStyle name="40% - Accent1 8 2" xfId="592"/>
    <cellStyle name="40% - Accent1 8 3" xfId="593"/>
    <cellStyle name="40% - Accent1 9" xfId="594"/>
    <cellStyle name="40% - Accent1 9 2" xfId="595"/>
    <cellStyle name="40% - Accent1 9 3" xfId="596"/>
    <cellStyle name="40% - Accent2 10" xfId="597"/>
    <cellStyle name="40% - Accent2 10 2" xfId="598"/>
    <cellStyle name="40% - Accent2 10 3" xfId="599"/>
    <cellStyle name="40% - Accent2 11" xfId="600"/>
    <cellStyle name="40% - Accent2 11 2" xfId="601"/>
    <cellStyle name="40% - Accent2 11 3" xfId="602"/>
    <cellStyle name="40% - Accent2 12" xfId="603"/>
    <cellStyle name="40% - Accent2 12 2" xfId="604"/>
    <cellStyle name="40% - Accent2 12 3" xfId="605"/>
    <cellStyle name="40% - Accent2 13" xfId="606"/>
    <cellStyle name="40% - Accent2 13 2" xfId="607"/>
    <cellStyle name="40% - Accent2 13 3" xfId="608"/>
    <cellStyle name="40% - Accent2 14" xfId="609"/>
    <cellStyle name="40% - Accent2 14 2" xfId="610"/>
    <cellStyle name="40% - Accent2 14 3" xfId="611"/>
    <cellStyle name="40% - Accent2 15" xfId="612"/>
    <cellStyle name="40% - Accent2 15 2" xfId="613"/>
    <cellStyle name="40% - Accent2 15 3" xfId="614"/>
    <cellStyle name="40% - Accent2 16" xfId="615"/>
    <cellStyle name="40% - Accent2 16 2" xfId="616"/>
    <cellStyle name="40% - Accent2 16 3" xfId="617"/>
    <cellStyle name="40% - Accent2 17" xfId="618"/>
    <cellStyle name="40% - Accent2 17 2" xfId="619"/>
    <cellStyle name="40% - Accent2 17 3" xfId="620"/>
    <cellStyle name="40% - Accent2 18" xfId="621"/>
    <cellStyle name="40% - Accent2 18 2" xfId="622"/>
    <cellStyle name="40% - Accent2 18 3" xfId="623"/>
    <cellStyle name="40% - Accent2 19" xfId="624"/>
    <cellStyle name="40% - Accent2 19 2" xfId="625"/>
    <cellStyle name="40% - Accent2 19 3" xfId="626"/>
    <cellStyle name="40% - Accent2 2" xfId="627"/>
    <cellStyle name="40% - Accent2 2 2" xfId="628"/>
    <cellStyle name="40% - Accent2 2 3" xfId="629"/>
    <cellStyle name="40% - Accent2 20" xfId="630"/>
    <cellStyle name="40% - Accent2 20 2" xfId="631"/>
    <cellStyle name="40% - Accent2 20 3" xfId="632"/>
    <cellStyle name="40% - Accent2 21" xfId="633"/>
    <cellStyle name="40% - Accent2 21 2" xfId="634"/>
    <cellStyle name="40% - Accent2 21 3" xfId="635"/>
    <cellStyle name="40% - Accent2 22" xfId="636"/>
    <cellStyle name="40% - Accent2 22 2" xfId="637"/>
    <cellStyle name="40% - Accent2 22 3" xfId="638"/>
    <cellStyle name="40% - Accent2 23" xfId="639"/>
    <cellStyle name="40% - Accent2 23 2" xfId="640"/>
    <cellStyle name="40% - Accent2 23 3" xfId="641"/>
    <cellStyle name="40% - Accent2 24" xfId="642"/>
    <cellStyle name="40% - Accent2 24 2" xfId="643"/>
    <cellStyle name="40% - Accent2 24 3" xfId="644"/>
    <cellStyle name="40% - Accent2 25" xfId="645"/>
    <cellStyle name="40% - Accent2 25 2" xfId="646"/>
    <cellStyle name="40% - Accent2 25 3" xfId="647"/>
    <cellStyle name="40% - Accent2 26" xfId="648"/>
    <cellStyle name="40% - Accent2 26 2" xfId="649"/>
    <cellStyle name="40% - Accent2 26 3" xfId="650"/>
    <cellStyle name="40% - Accent2 27" xfId="651"/>
    <cellStyle name="40% - Accent2 27 2" xfId="652"/>
    <cellStyle name="40% - Accent2 27 3" xfId="653"/>
    <cellStyle name="40% - Accent2 28" xfId="654"/>
    <cellStyle name="40% - Accent2 28 2" xfId="655"/>
    <cellStyle name="40% - Accent2 28 3" xfId="656"/>
    <cellStyle name="40% - Accent2 29" xfId="657"/>
    <cellStyle name="40% - Accent2 29 2" xfId="658"/>
    <cellStyle name="40% - Accent2 29 3" xfId="659"/>
    <cellStyle name="40% - Accent2 3" xfId="660"/>
    <cellStyle name="40% - Accent2 3 2" xfId="661"/>
    <cellStyle name="40% - Accent2 3 3" xfId="662"/>
    <cellStyle name="40% - Accent2 30" xfId="663"/>
    <cellStyle name="40% - Accent2 30 2" xfId="664"/>
    <cellStyle name="40% - Accent2 30 3" xfId="665"/>
    <cellStyle name="40% - Accent2 31" xfId="666"/>
    <cellStyle name="40% - Accent2 31 2" xfId="667"/>
    <cellStyle name="40% - Accent2 31 3" xfId="668"/>
    <cellStyle name="40% - Accent2 32" xfId="669"/>
    <cellStyle name="40% - Accent2 4" xfId="670"/>
    <cellStyle name="40% - Accent2 4 2" xfId="671"/>
    <cellStyle name="40% - Accent2 4 3" xfId="672"/>
    <cellStyle name="40% - Accent2 5" xfId="673"/>
    <cellStyle name="40% - Accent2 5 2" xfId="674"/>
    <cellStyle name="40% - Accent2 5 3" xfId="675"/>
    <cellStyle name="40% - Accent2 6" xfId="676"/>
    <cellStyle name="40% - Accent2 6 2" xfId="677"/>
    <cellStyle name="40% - Accent2 6 3" xfId="678"/>
    <cellStyle name="40% - Accent2 7" xfId="679"/>
    <cellStyle name="40% - Accent2 7 2" xfId="680"/>
    <cellStyle name="40% - Accent2 7 3" xfId="681"/>
    <cellStyle name="40% - Accent2 8" xfId="682"/>
    <cellStyle name="40% - Accent2 8 2" xfId="683"/>
    <cellStyle name="40% - Accent2 8 3" xfId="684"/>
    <cellStyle name="40% - Accent2 9" xfId="685"/>
    <cellStyle name="40% - Accent2 9 2" xfId="686"/>
    <cellStyle name="40% - Accent2 9 3" xfId="687"/>
    <cellStyle name="40% - Accent3 10" xfId="688"/>
    <cellStyle name="40% - Accent3 10 2" xfId="689"/>
    <cellStyle name="40% - Accent3 10 3" xfId="690"/>
    <cellStyle name="40% - Accent3 11" xfId="691"/>
    <cellStyle name="40% - Accent3 11 2" xfId="692"/>
    <cellStyle name="40% - Accent3 11 3" xfId="693"/>
    <cellStyle name="40% - Accent3 12" xfId="694"/>
    <cellStyle name="40% - Accent3 12 2" xfId="695"/>
    <cellStyle name="40% - Accent3 12 3" xfId="696"/>
    <cellStyle name="40% - Accent3 13" xfId="697"/>
    <cellStyle name="40% - Accent3 13 2" xfId="698"/>
    <cellStyle name="40% - Accent3 13 3" xfId="699"/>
    <cellStyle name="40% - Accent3 14" xfId="700"/>
    <cellStyle name="40% - Accent3 14 2" xfId="701"/>
    <cellStyle name="40% - Accent3 14 3" xfId="702"/>
    <cellStyle name="40% - Accent3 15" xfId="703"/>
    <cellStyle name="40% - Accent3 15 2" xfId="704"/>
    <cellStyle name="40% - Accent3 15 3" xfId="705"/>
    <cellStyle name="40% - Accent3 16" xfId="706"/>
    <cellStyle name="40% - Accent3 16 2" xfId="707"/>
    <cellStyle name="40% - Accent3 16 3" xfId="708"/>
    <cellStyle name="40% - Accent3 17" xfId="709"/>
    <cellStyle name="40% - Accent3 17 2" xfId="710"/>
    <cellStyle name="40% - Accent3 17 3" xfId="711"/>
    <cellStyle name="40% - Accent3 18" xfId="712"/>
    <cellStyle name="40% - Accent3 18 2" xfId="713"/>
    <cellStyle name="40% - Accent3 18 3" xfId="714"/>
    <cellStyle name="40% - Accent3 19" xfId="715"/>
    <cellStyle name="40% - Accent3 19 2" xfId="716"/>
    <cellStyle name="40% - Accent3 19 3" xfId="717"/>
    <cellStyle name="40% - Accent3 2" xfId="718"/>
    <cellStyle name="40% - Accent3 2 2" xfId="719"/>
    <cellStyle name="40% - Accent3 2 3" xfId="720"/>
    <cellStyle name="40% - Accent3 20" xfId="721"/>
    <cellStyle name="40% - Accent3 20 2" xfId="722"/>
    <cellStyle name="40% - Accent3 20 3" xfId="723"/>
    <cellStyle name="40% - Accent3 21" xfId="724"/>
    <cellStyle name="40% - Accent3 21 2" xfId="725"/>
    <cellStyle name="40% - Accent3 21 3" xfId="726"/>
    <cellStyle name="40% - Accent3 22" xfId="727"/>
    <cellStyle name="40% - Accent3 22 2" xfId="728"/>
    <cellStyle name="40% - Accent3 22 3" xfId="729"/>
    <cellStyle name="40% - Accent3 23" xfId="730"/>
    <cellStyle name="40% - Accent3 23 2" xfId="731"/>
    <cellStyle name="40% - Accent3 23 3" xfId="732"/>
    <cellStyle name="40% - Accent3 24" xfId="733"/>
    <cellStyle name="40% - Accent3 24 2" xfId="734"/>
    <cellStyle name="40% - Accent3 24 3" xfId="735"/>
    <cellStyle name="40% - Accent3 25" xfId="736"/>
    <cellStyle name="40% - Accent3 25 2" xfId="737"/>
    <cellStyle name="40% - Accent3 25 3" xfId="738"/>
    <cellStyle name="40% - Accent3 26" xfId="739"/>
    <cellStyle name="40% - Accent3 26 2" xfId="740"/>
    <cellStyle name="40% - Accent3 26 3" xfId="741"/>
    <cellStyle name="40% - Accent3 27" xfId="742"/>
    <cellStyle name="40% - Accent3 27 2" xfId="743"/>
    <cellStyle name="40% - Accent3 27 3" xfId="744"/>
    <cellStyle name="40% - Accent3 28" xfId="745"/>
    <cellStyle name="40% - Accent3 28 2" xfId="746"/>
    <cellStyle name="40% - Accent3 28 3" xfId="747"/>
    <cellStyle name="40% - Accent3 29" xfId="748"/>
    <cellStyle name="40% - Accent3 29 2" xfId="749"/>
    <cellStyle name="40% - Accent3 29 3" xfId="750"/>
    <cellStyle name="40% - Accent3 3" xfId="751"/>
    <cellStyle name="40% - Accent3 3 2" xfId="752"/>
    <cellStyle name="40% - Accent3 3 3" xfId="753"/>
    <cellStyle name="40% - Accent3 30" xfId="754"/>
    <cellStyle name="40% - Accent3 30 2" xfId="755"/>
    <cellStyle name="40% - Accent3 30 3" xfId="756"/>
    <cellStyle name="40% - Accent3 31" xfId="757"/>
    <cellStyle name="40% - Accent3 31 2" xfId="758"/>
    <cellStyle name="40% - Accent3 31 3" xfId="759"/>
    <cellStyle name="40% - Accent3 32" xfId="760"/>
    <cellStyle name="40% - Accent3 4" xfId="761"/>
    <cellStyle name="40% - Accent3 4 2" xfId="762"/>
    <cellStyle name="40% - Accent3 4 3" xfId="763"/>
    <cellStyle name="40% - Accent3 5" xfId="764"/>
    <cellStyle name="40% - Accent3 5 2" xfId="765"/>
    <cellStyle name="40% - Accent3 5 3" xfId="766"/>
    <cellStyle name="40% - Accent3 6" xfId="767"/>
    <cellStyle name="40% - Accent3 6 2" xfId="768"/>
    <cellStyle name="40% - Accent3 6 3" xfId="769"/>
    <cellStyle name="40% - Accent3 7" xfId="770"/>
    <cellStyle name="40% - Accent3 7 2" xfId="771"/>
    <cellStyle name="40% - Accent3 7 3" xfId="772"/>
    <cellStyle name="40% - Accent3 8" xfId="773"/>
    <cellStyle name="40% - Accent3 8 2" xfId="774"/>
    <cellStyle name="40% - Accent3 8 3" xfId="775"/>
    <cellStyle name="40% - Accent3 9" xfId="776"/>
    <cellStyle name="40% - Accent3 9 2" xfId="777"/>
    <cellStyle name="40% - Accent3 9 3" xfId="778"/>
    <cellStyle name="40% - Accent4 10" xfId="779"/>
    <cellStyle name="40% - Accent4 10 2" xfId="780"/>
    <cellStyle name="40% - Accent4 10 3" xfId="781"/>
    <cellStyle name="40% - Accent4 11" xfId="782"/>
    <cellStyle name="40% - Accent4 11 2" xfId="783"/>
    <cellStyle name="40% - Accent4 11 3" xfId="784"/>
    <cellStyle name="40% - Accent4 12" xfId="785"/>
    <cellStyle name="40% - Accent4 12 2" xfId="786"/>
    <cellStyle name="40% - Accent4 12 3" xfId="787"/>
    <cellStyle name="40% - Accent4 13" xfId="788"/>
    <cellStyle name="40% - Accent4 13 2" xfId="789"/>
    <cellStyle name="40% - Accent4 13 3" xfId="790"/>
    <cellStyle name="40% - Accent4 14" xfId="791"/>
    <cellStyle name="40% - Accent4 14 2" xfId="792"/>
    <cellStyle name="40% - Accent4 14 3" xfId="793"/>
    <cellStyle name="40% - Accent4 15" xfId="794"/>
    <cellStyle name="40% - Accent4 15 2" xfId="795"/>
    <cellStyle name="40% - Accent4 15 3" xfId="796"/>
    <cellStyle name="40% - Accent4 16" xfId="797"/>
    <cellStyle name="40% - Accent4 16 2" xfId="798"/>
    <cellStyle name="40% - Accent4 16 3" xfId="799"/>
    <cellStyle name="40% - Accent4 17" xfId="800"/>
    <cellStyle name="40% - Accent4 17 2" xfId="801"/>
    <cellStyle name="40% - Accent4 17 3" xfId="802"/>
    <cellStyle name="40% - Accent4 18" xfId="803"/>
    <cellStyle name="40% - Accent4 18 2" xfId="804"/>
    <cellStyle name="40% - Accent4 18 3" xfId="805"/>
    <cellStyle name="40% - Accent4 19" xfId="806"/>
    <cellStyle name="40% - Accent4 19 2" xfId="807"/>
    <cellStyle name="40% - Accent4 19 3" xfId="808"/>
    <cellStyle name="40% - Accent4 2" xfId="809"/>
    <cellStyle name="40% - Accent4 2 2" xfId="810"/>
    <cellStyle name="40% - Accent4 2 3" xfId="811"/>
    <cellStyle name="40% - Accent4 20" xfId="812"/>
    <cellStyle name="40% - Accent4 20 2" xfId="813"/>
    <cellStyle name="40% - Accent4 20 3" xfId="814"/>
    <cellStyle name="40% - Accent4 21" xfId="815"/>
    <cellStyle name="40% - Accent4 21 2" xfId="816"/>
    <cellStyle name="40% - Accent4 21 3" xfId="817"/>
    <cellStyle name="40% - Accent4 22" xfId="818"/>
    <cellStyle name="40% - Accent4 22 2" xfId="819"/>
    <cellStyle name="40% - Accent4 22 3" xfId="820"/>
    <cellStyle name="40% - Accent4 23" xfId="821"/>
    <cellStyle name="40% - Accent4 23 2" xfId="822"/>
    <cellStyle name="40% - Accent4 23 3" xfId="823"/>
    <cellStyle name="40% - Accent4 24" xfId="824"/>
    <cellStyle name="40% - Accent4 24 2" xfId="825"/>
    <cellStyle name="40% - Accent4 24 3" xfId="826"/>
    <cellStyle name="40% - Accent4 25" xfId="827"/>
    <cellStyle name="40% - Accent4 25 2" xfId="828"/>
    <cellStyle name="40% - Accent4 25 3" xfId="829"/>
    <cellStyle name="40% - Accent4 26" xfId="830"/>
    <cellStyle name="40% - Accent4 26 2" xfId="831"/>
    <cellStyle name="40% - Accent4 26 3" xfId="832"/>
    <cellStyle name="40% - Accent4 27" xfId="833"/>
    <cellStyle name="40% - Accent4 27 2" xfId="834"/>
    <cellStyle name="40% - Accent4 27 3" xfId="835"/>
    <cellStyle name="40% - Accent4 28" xfId="836"/>
    <cellStyle name="40% - Accent4 28 2" xfId="837"/>
    <cellStyle name="40% - Accent4 28 3" xfId="838"/>
    <cellStyle name="40% - Accent4 29" xfId="839"/>
    <cellStyle name="40% - Accent4 29 2" xfId="840"/>
    <cellStyle name="40% - Accent4 29 3" xfId="841"/>
    <cellStyle name="40% - Accent4 3" xfId="842"/>
    <cellStyle name="40% - Accent4 3 2" xfId="843"/>
    <cellStyle name="40% - Accent4 3 3" xfId="844"/>
    <cellStyle name="40% - Accent4 30" xfId="845"/>
    <cellStyle name="40% - Accent4 30 2" xfId="846"/>
    <cellStyle name="40% - Accent4 30 3" xfId="847"/>
    <cellStyle name="40% - Accent4 31" xfId="848"/>
    <cellStyle name="40% - Accent4 31 2" xfId="849"/>
    <cellStyle name="40% - Accent4 31 3" xfId="850"/>
    <cellStyle name="40% - Accent4 32" xfId="851"/>
    <cellStyle name="40% - Accent4 4" xfId="852"/>
    <cellStyle name="40% - Accent4 4 2" xfId="853"/>
    <cellStyle name="40% - Accent4 4 3" xfId="854"/>
    <cellStyle name="40% - Accent4 5" xfId="855"/>
    <cellStyle name="40% - Accent4 5 2" xfId="856"/>
    <cellStyle name="40% - Accent4 5 3" xfId="857"/>
    <cellStyle name="40% - Accent4 6" xfId="858"/>
    <cellStyle name="40% - Accent4 6 2" xfId="859"/>
    <cellStyle name="40% - Accent4 6 3" xfId="860"/>
    <cellStyle name="40% - Accent4 7" xfId="861"/>
    <cellStyle name="40% - Accent4 7 2" xfId="862"/>
    <cellStyle name="40% - Accent4 7 3" xfId="863"/>
    <cellStyle name="40% - Accent4 8" xfId="864"/>
    <cellStyle name="40% - Accent4 8 2" xfId="865"/>
    <cellStyle name="40% - Accent4 8 3" xfId="866"/>
    <cellStyle name="40% - Accent4 9" xfId="867"/>
    <cellStyle name="40% - Accent4 9 2" xfId="868"/>
    <cellStyle name="40% - Accent4 9 3" xfId="869"/>
    <cellStyle name="40% - Accent5 10" xfId="870"/>
    <cellStyle name="40% - Accent5 10 2" xfId="871"/>
    <cellStyle name="40% - Accent5 10 3" xfId="872"/>
    <cellStyle name="40% - Accent5 11" xfId="873"/>
    <cellStyle name="40% - Accent5 11 2" xfId="874"/>
    <cellStyle name="40% - Accent5 11 3" xfId="875"/>
    <cellStyle name="40% - Accent5 12" xfId="876"/>
    <cellStyle name="40% - Accent5 12 2" xfId="877"/>
    <cellStyle name="40% - Accent5 12 3" xfId="878"/>
    <cellStyle name="40% - Accent5 13" xfId="879"/>
    <cellStyle name="40% - Accent5 13 2" xfId="880"/>
    <cellStyle name="40% - Accent5 13 3" xfId="881"/>
    <cellStyle name="40% - Accent5 14" xfId="882"/>
    <cellStyle name="40% - Accent5 14 2" xfId="883"/>
    <cellStyle name="40% - Accent5 14 3" xfId="884"/>
    <cellStyle name="40% - Accent5 15" xfId="885"/>
    <cellStyle name="40% - Accent5 15 2" xfId="886"/>
    <cellStyle name="40% - Accent5 15 3" xfId="887"/>
    <cellStyle name="40% - Accent5 16" xfId="888"/>
    <cellStyle name="40% - Accent5 16 2" xfId="889"/>
    <cellStyle name="40% - Accent5 16 3" xfId="890"/>
    <cellStyle name="40% - Accent5 17" xfId="891"/>
    <cellStyle name="40% - Accent5 17 2" xfId="892"/>
    <cellStyle name="40% - Accent5 17 3" xfId="893"/>
    <cellStyle name="40% - Accent5 18" xfId="894"/>
    <cellStyle name="40% - Accent5 18 2" xfId="895"/>
    <cellStyle name="40% - Accent5 18 3" xfId="896"/>
    <cellStyle name="40% - Accent5 19" xfId="897"/>
    <cellStyle name="40% - Accent5 19 2" xfId="898"/>
    <cellStyle name="40% - Accent5 19 3" xfId="899"/>
    <cellStyle name="40% - Accent5 2" xfId="900"/>
    <cellStyle name="40% - Accent5 2 2" xfId="901"/>
    <cellStyle name="40% - Accent5 2 3" xfId="902"/>
    <cellStyle name="40% - Accent5 20" xfId="903"/>
    <cellStyle name="40% - Accent5 20 2" xfId="904"/>
    <cellStyle name="40% - Accent5 20 3" xfId="905"/>
    <cellStyle name="40% - Accent5 21" xfId="906"/>
    <cellStyle name="40% - Accent5 21 2" xfId="907"/>
    <cellStyle name="40% - Accent5 21 3" xfId="908"/>
    <cellStyle name="40% - Accent5 22" xfId="909"/>
    <cellStyle name="40% - Accent5 22 2" xfId="910"/>
    <cellStyle name="40% - Accent5 22 3" xfId="911"/>
    <cellStyle name="40% - Accent5 23" xfId="912"/>
    <cellStyle name="40% - Accent5 23 2" xfId="913"/>
    <cellStyle name="40% - Accent5 23 3" xfId="914"/>
    <cellStyle name="40% - Accent5 24" xfId="915"/>
    <cellStyle name="40% - Accent5 24 2" xfId="916"/>
    <cellStyle name="40% - Accent5 24 3" xfId="917"/>
    <cellStyle name="40% - Accent5 25" xfId="918"/>
    <cellStyle name="40% - Accent5 25 2" xfId="919"/>
    <cellStyle name="40% - Accent5 25 3" xfId="920"/>
    <cellStyle name="40% - Accent5 26" xfId="921"/>
    <cellStyle name="40% - Accent5 26 2" xfId="922"/>
    <cellStyle name="40% - Accent5 26 3" xfId="923"/>
    <cellStyle name="40% - Accent5 27" xfId="924"/>
    <cellStyle name="40% - Accent5 27 2" xfId="925"/>
    <cellStyle name="40% - Accent5 27 3" xfId="926"/>
    <cellStyle name="40% - Accent5 28" xfId="927"/>
    <cellStyle name="40% - Accent5 28 2" xfId="928"/>
    <cellStyle name="40% - Accent5 28 3" xfId="929"/>
    <cellStyle name="40% - Accent5 29" xfId="930"/>
    <cellStyle name="40% - Accent5 29 2" xfId="931"/>
    <cellStyle name="40% - Accent5 29 3" xfId="932"/>
    <cellStyle name="40% - Accent5 3" xfId="933"/>
    <cellStyle name="40% - Accent5 3 2" xfId="934"/>
    <cellStyle name="40% - Accent5 3 3" xfId="935"/>
    <cellStyle name="40% - Accent5 30" xfId="936"/>
    <cellStyle name="40% - Accent5 30 2" xfId="937"/>
    <cellStyle name="40% - Accent5 30 3" xfId="938"/>
    <cellStyle name="40% - Accent5 31" xfId="939"/>
    <cellStyle name="40% - Accent5 31 2" xfId="940"/>
    <cellStyle name="40% - Accent5 31 3" xfId="941"/>
    <cellStyle name="40% - Accent5 32" xfId="942"/>
    <cellStyle name="40% - Accent5 4" xfId="943"/>
    <cellStyle name="40% - Accent5 4 2" xfId="944"/>
    <cellStyle name="40% - Accent5 4 3" xfId="945"/>
    <cellStyle name="40% - Accent5 5" xfId="946"/>
    <cellStyle name="40% - Accent5 5 2" xfId="947"/>
    <cellStyle name="40% - Accent5 5 3" xfId="948"/>
    <cellStyle name="40% - Accent5 6" xfId="949"/>
    <cellStyle name="40% - Accent5 6 2" xfId="950"/>
    <cellStyle name="40% - Accent5 6 3" xfId="951"/>
    <cellStyle name="40% - Accent5 7" xfId="952"/>
    <cellStyle name="40% - Accent5 7 2" xfId="953"/>
    <cellStyle name="40% - Accent5 7 3" xfId="954"/>
    <cellStyle name="40% - Accent5 8" xfId="955"/>
    <cellStyle name="40% - Accent5 8 2" xfId="956"/>
    <cellStyle name="40% - Accent5 8 3" xfId="957"/>
    <cellStyle name="40% - Accent5 9" xfId="958"/>
    <cellStyle name="40% - Accent5 9 2" xfId="959"/>
    <cellStyle name="40% - Accent5 9 3" xfId="960"/>
    <cellStyle name="40% - Accent6 10" xfId="961"/>
    <cellStyle name="40% - Accent6 10 2" xfId="962"/>
    <cellStyle name="40% - Accent6 10 3" xfId="963"/>
    <cellStyle name="40% - Accent6 11" xfId="964"/>
    <cellStyle name="40% - Accent6 11 2" xfId="965"/>
    <cellStyle name="40% - Accent6 11 3" xfId="966"/>
    <cellStyle name="40% - Accent6 12" xfId="967"/>
    <cellStyle name="40% - Accent6 12 2" xfId="968"/>
    <cellStyle name="40% - Accent6 12 3" xfId="969"/>
    <cellStyle name="40% - Accent6 13" xfId="970"/>
    <cellStyle name="40% - Accent6 13 2" xfId="971"/>
    <cellStyle name="40% - Accent6 13 3" xfId="972"/>
    <cellStyle name="40% - Accent6 14" xfId="973"/>
    <cellStyle name="40% - Accent6 14 2" xfId="974"/>
    <cellStyle name="40% - Accent6 14 3" xfId="975"/>
    <cellStyle name="40% - Accent6 15" xfId="976"/>
    <cellStyle name="40% - Accent6 15 2" xfId="977"/>
    <cellStyle name="40% - Accent6 15 3" xfId="978"/>
    <cellStyle name="40% - Accent6 16" xfId="979"/>
    <cellStyle name="40% - Accent6 16 2" xfId="980"/>
    <cellStyle name="40% - Accent6 16 3" xfId="981"/>
    <cellStyle name="40% - Accent6 17" xfId="982"/>
    <cellStyle name="40% - Accent6 17 2" xfId="983"/>
    <cellStyle name="40% - Accent6 17 3" xfId="984"/>
    <cellStyle name="40% - Accent6 18" xfId="985"/>
    <cellStyle name="40% - Accent6 18 2" xfId="986"/>
    <cellStyle name="40% - Accent6 18 3" xfId="987"/>
    <cellStyle name="40% - Accent6 19" xfId="988"/>
    <cellStyle name="40% - Accent6 19 2" xfId="989"/>
    <cellStyle name="40% - Accent6 19 3" xfId="990"/>
    <cellStyle name="40% - Accent6 2" xfId="991"/>
    <cellStyle name="40% - Accent6 2 2" xfId="992"/>
    <cellStyle name="40% - Accent6 2 3" xfId="993"/>
    <cellStyle name="40% - Accent6 20" xfId="994"/>
    <cellStyle name="40% - Accent6 20 2" xfId="995"/>
    <cellStyle name="40% - Accent6 20 3" xfId="996"/>
    <cellStyle name="40% - Accent6 21" xfId="997"/>
    <cellStyle name="40% - Accent6 21 2" xfId="998"/>
    <cellStyle name="40% - Accent6 21 3" xfId="999"/>
    <cellStyle name="40% - Accent6 22" xfId="1000"/>
    <cellStyle name="40% - Accent6 22 2" xfId="1001"/>
    <cellStyle name="40% - Accent6 22 3" xfId="1002"/>
    <cellStyle name="40% - Accent6 23" xfId="1003"/>
    <cellStyle name="40% - Accent6 23 2" xfId="1004"/>
    <cellStyle name="40% - Accent6 23 3" xfId="1005"/>
    <cellStyle name="40% - Accent6 24" xfId="1006"/>
    <cellStyle name="40% - Accent6 24 2" xfId="1007"/>
    <cellStyle name="40% - Accent6 24 3" xfId="1008"/>
    <cellStyle name="40% - Accent6 25" xfId="1009"/>
    <cellStyle name="40% - Accent6 25 2" xfId="1010"/>
    <cellStyle name="40% - Accent6 25 3" xfId="1011"/>
    <cellStyle name="40% - Accent6 26" xfId="1012"/>
    <cellStyle name="40% - Accent6 26 2" xfId="1013"/>
    <cellStyle name="40% - Accent6 26 3" xfId="1014"/>
    <cellStyle name="40% - Accent6 27" xfId="1015"/>
    <cellStyle name="40% - Accent6 27 2" xfId="1016"/>
    <cellStyle name="40% - Accent6 27 3" xfId="1017"/>
    <cellStyle name="40% - Accent6 28" xfId="1018"/>
    <cellStyle name="40% - Accent6 28 2" xfId="1019"/>
    <cellStyle name="40% - Accent6 28 3" xfId="1020"/>
    <cellStyle name="40% - Accent6 29" xfId="1021"/>
    <cellStyle name="40% - Accent6 29 2" xfId="1022"/>
    <cellStyle name="40% - Accent6 29 3" xfId="1023"/>
    <cellStyle name="40% - Accent6 3" xfId="1024"/>
    <cellStyle name="40% - Accent6 3 2" xfId="1025"/>
    <cellStyle name="40% - Accent6 3 3" xfId="1026"/>
    <cellStyle name="40% - Accent6 30" xfId="1027"/>
    <cellStyle name="40% - Accent6 30 2" xfId="1028"/>
    <cellStyle name="40% - Accent6 30 3" xfId="1029"/>
    <cellStyle name="40% - Accent6 31" xfId="1030"/>
    <cellStyle name="40% - Accent6 31 2" xfId="1031"/>
    <cellStyle name="40% - Accent6 31 3" xfId="1032"/>
    <cellStyle name="40% - Accent6 32" xfId="1033"/>
    <cellStyle name="40% - Accent6 4" xfId="1034"/>
    <cellStyle name="40% - Accent6 4 2" xfId="1035"/>
    <cellStyle name="40% - Accent6 4 3" xfId="1036"/>
    <cellStyle name="40% - Accent6 5" xfId="1037"/>
    <cellStyle name="40% - Accent6 5 2" xfId="1038"/>
    <cellStyle name="40% - Accent6 5 3" xfId="1039"/>
    <cellStyle name="40% - Accent6 6" xfId="1040"/>
    <cellStyle name="40% - Accent6 6 2" xfId="1041"/>
    <cellStyle name="40% - Accent6 6 3" xfId="1042"/>
    <cellStyle name="40% - Accent6 7" xfId="1043"/>
    <cellStyle name="40% - Accent6 7 2" xfId="1044"/>
    <cellStyle name="40% - Accent6 7 3" xfId="1045"/>
    <cellStyle name="40% - Accent6 8" xfId="1046"/>
    <cellStyle name="40% - Accent6 8 2" xfId="1047"/>
    <cellStyle name="40% - Accent6 8 3" xfId="1048"/>
    <cellStyle name="40% - Accent6 9" xfId="1049"/>
    <cellStyle name="40% - Accent6 9 2" xfId="1050"/>
    <cellStyle name="40% - Accent6 9 3" xfId="1051"/>
    <cellStyle name="60% - Accent1 10" xfId="1052"/>
    <cellStyle name="60% - Accent1 10 2" xfId="1053"/>
    <cellStyle name="60% - Accent1 10 3" xfId="1054"/>
    <cellStyle name="60% - Accent1 11" xfId="1055"/>
    <cellStyle name="60% - Accent1 11 2" xfId="1056"/>
    <cellStyle name="60% - Accent1 11 3" xfId="1057"/>
    <cellStyle name="60% - Accent1 12" xfId="1058"/>
    <cellStyle name="60% - Accent1 12 2" xfId="1059"/>
    <cellStyle name="60% - Accent1 12 3" xfId="1060"/>
    <cellStyle name="60% - Accent1 13" xfId="1061"/>
    <cellStyle name="60% - Accent1 13 2" xfId="1062"/>
    <cellStyle name="60% - Accent1 13 3" xfId="1063"/>
    <cellStyle name="60% - Accent1 14" xfId="1064"/>
    <cellStyle name="60% - Accent1 14 2" xfId="1065"/>
    <cellStyle name="60% - Accent1 14 3" xfId="1066"/>
    <cellStyle name="60% - Accent1 15" xfId="1067"/>
    <cellStyle name="60% - Accent1 15 2" xfId="1068"/>
    <cellStyle name="60% - Accent1 15 3" xfId="1069"/>
    <cellStyle name="60% - Accent1 16" xfId="1070"/>
    <cellStyle name="60% - Accent1 16 2" xfId="1071"/>
    <cellStyle name="60% - Accent1 16 3" xfId="1072"/>
    <cellStyle name="60% - Accent1 17" xfId="1073"/>
    <cellStyle name="60% - Accent1 17 2" xfId="1074"/>
    <cellStyle name="60% - Accent1 17 3" xfId="1075"/>
    <cellStyle name="60% - Accent1 18" xfId="1076"/>
    <cellStyle name="60% - Accent1 18 2" xfId="1077"/>
    <cellStyle name="60% - Accent1 18 3" xfId="1078"/>
    <cellStyle name="60% - Accent1 19" xfId="1079"/>
    <cellStyle name="60% - Accent1 19 2" xfId="1080"/>
    <cellStyle name="60% - Accent1 19 3" xfId="1081"/>
    <cellStyle name="60% - Accent1 2" xfId="1082"/>
    <cellStyle name="60% - Accent1 2 2" xfId="1083"/>
    <cellStyle name="60% - Accent1 2 3" xfId="1084"/>
    <cellStyle name="60% - Accent1 20" xfId="1085"/>
    <cellStyle name="60% - Accent1 20 2" xfId="1086"/>
    <cellStyle name="60% - Accent1 20 3" xfId="1087"/>
    <cellStyle name="60% - Accent1 21" xfId="1088"/>
    <cellStyle name="60% - Accent1 21 2" xfId="1089"/>
    <cellStyle name="60% - Accent1 21 3" xfId="1090"/>
    <cellStyle name="60% - Accent1 22" xfId="1091"/>
    <cellStyle name="60% - Accent1 22 2" xfId="1092"/>
    <cellStyle name="60% - Accent1 22 3" xfId="1093"/>
    <cellStyle name="60% - Accent1 23" xfId="1094"/>
    <cellStyle name="60% - Accent1 23 2" xfId="1095"/>
    <cellStyle name="60% - Accent1 23 3" xfId="1096"/>
    <cellStyle name="60% - Accent1 24" xfId="1097"/>
    <cellStyle name="60% - Accent1 24 2" xfId="1098"/>
    <cellStyle name="60% - Accent1 24 3" xfId="1099"/>
    <cellStyle name="60% - Accent1 25" xfId="1100"/>
    <cellStyle name="60% - Accent1 25 2" xfId="1101"/>
    <cellStyle name="60% - Accent1 25 3" xfId="1102"/>
    <cellStyle name="60% - Accent1 26" xfId="1103"/>
    <cellStyle name="60% - Accent1 26 2" xfId="1104"/>
    <cellStyle name="60% - Accent1 26 3" xfId="1105"/>
    <cellStyle name="60% - Accent1 27" xfId="1106"/>
    <cellStyle name="60% - Accent1 27 2" xfId="1107"/>
    <cellStyle name="60% - Accent1 27 3" xfId="1108"/>
    <cellStyle name="60% - Accent1 28" xfId="1109"/>
    <cellStyle name="60% - Accent1 28 2" xfId="1110"/>
    <cellStyle name="60% - Accent1 28 3" xfId="1111"/>
    <cellStyle name="60% - Accent1 29" xfId="1112"/>
    <cellStyle name="60% - Accent1 29 2" xfId="1113"/>
    <cellStyle name="60% - Accent1 29 3" xfId="1114"/>
    <cellStyle name="60% - Accent1 3" xfId="1115"/>
    <cellStyle name="60% - Accent1 3 2" xfId="1116"/>
    <cellStyle name="60% - Accent1 3 3" xfId="1117"/>
    <cellStyle name="60% - Accent1 30" xfId="1118"/>
    <cellStyle name="60% - Accent1 30 2" xfId="1119"/>
    <cellStyle name="60% - Accent1 30 3" xfId="1120"/>
    <cellStyle name="60% - Accent1 31" xfId="1121"/>
    <cellStyle name="60% - Accent1 31 2" xfId="1122"/>
    <cellStyle name="60% - Accent1 31 3" xfId="1123"/>
    <cellStyle name="60% - Accent1 32" xfId="1124"/>
    <cellStyle name="60% - Accent1 4" xfId="1125"/>
    <cellStyle name="60% - Accent1 4 2" xfId="1126"/>
    <cellStyle name="60% - Accent1 4 3" xfId="1127"/>
    <cellStyle name="60% - Accent1 5" xfId="1128"/>
    <cellStyle name="60% - Accent1 5 2" xfId="1129"/>
    <cellStyle name="60% - Accent1 5 3" xfId="1130"/>
    <cellStyle name="60% - Accent1 6" xfId="1131"/>
    <cellStyle name="60% - Accent1 6 2" xfId="1132"/>
    <cellStyle name="60% - Accent1 6 3" xfId="1133"/>
    <cellStyle name="60% - Accent1 7" xfId="1134"/>
    <cellStyle name="60% - Accent1 7 2" xfId="1135"/>
    <cellStyle name="60% - Accent1 7 3" xfId="1136"/>
    <cellStyle name="60% - Accent1 8" xfId="1137"/>
    <cellStyle name="60% - Accent1 8 2" xfId="1138"/>
    <cellStyle name="60% - Accent1 8 3" xfId="1139"/>
    <cellStyle name="60% - Accent1 9" xfId="1140"/>
    <cellStyle name="60% - Accent1 9 2" xfId="1141"/>
    <cellStyle name="60% - Accent1 9 3" xfId="1142"/>
    <cellStyle name="60% - Accent2 10" xfId="1143"/>
    <cellStyle name="60% - Accent2 10 2" xfId="1144"/>
    <cellStyle name="60% - Accent2 10 3" xfId="1145"/>
    <cellStyle name="60% - Accent2 11" xfId="1146"/>
    <cellStyle name="60% - Accent2 11 2" xfId="1147"/>
    <cellStyle name="60% - Accent2 11 3" xfId="1148"/>
    <cellStyle name="60% - Accent2 12" xfId="1149"/>
    <cellStyle name="60% - Accent2 12 2" xfId="1150"/>
    <cellStyle name="60% - Accent2 12 3" xfId="1151"/>
    <cellStyle name="60% - Accent2 13" xfId="1152"/>
    <cellStyle name="60% - Accent2 13 2" xfId="1153"/>
    <cellStyle name="60% - Accent2 13 3" xfId="1154"/>
    <cellStyle name="60% - Accent2 14" xfId="1155"/>
    <cellStyle name="60% - Accent2 14 2" xfId="1156"/>
    <cellStyle name="60% - Accent2 14 3" xfId="1157"/>
    <cellStyle name="60% - Accent2 15" xfId="1158"/>
    <cellStyle name="60% - Accent2 15 2" xfId="1159"/>
    <cellStyle name="60% - Accent2 15 3" xfId="1160"/>
    <cellStyle name="60% - Accent2 16" xfId="1161"/>
    <cellStyle name="60% - Accent2 16 2" xfId="1162"/>
    <cellStyle name="60% - Accent2 16 3" xfId="1163"/>
    <cellStyle name="60% - Accent2 17" xfId="1164"/>
    <cellStyle name="60% - Accent2 17 2" xfId="1165"/>
    <cellStyle name="60% - Accent2 17 3" xfId="1166"/>
    <cellStyle name="60% - Accent2 18" xfId="1167"/>
    <cellStyle name="60% - Accent2 18 2" xfId="1168"/>
    <cellStyle name="60% - Accent2 18 3" xfId="1169"/>
    <cellStyle name="60% - Accent2 19" xfId="1170"/>
    <cellStyle name="60% - Accent2 19 2" xfId="1171"/>
    <cellStyle name="60% - Accent2 19 3" xfId="1172"/>
    <cellStyle name="60% - Accent2 2" xfId="1173"/>
    <cellStyle name="60% - Accent2 2 2" xfId="1174"/>
    <cellStyle name="60% - Accent2 2 3" xfId="1175"/>
    <cellStyle name="60% - Accent2 20" xfId="1176"/>
    <cellStyle name="60% - Accent2 20 2" xfId="1177"/>
    <cellStyle name="60% - Accent2 20 3" xfId="1178"/>
    <cellStyle name="60% - Accent2 21" xfId="1179"/>
    <cellStyle name="60% - Accent2 21 2" xfId="1180"/>
    <cellStyle name="60% - Accent2 21 3" xfId="1181"/>
    <cellStyle name="60% - Accent2 22" xfId="1182"/>
    <cellStyle name="60% - Accent2 22 2" xfId="1183"/>
    <cellStyle name="60% - Accent2 22 3" xfId="1184"/>
    <cellStyle name="60% - Accent2 23" xfId="1185"/>
    <cellStyle name="60% - Accent2 23 2" xfId="1186"/>
    <cellStyle name="60% - Accent2 23 3" xfId="1187"/>
    <cellStyle name="60% - Accent2 24" xfId="1188"/>
    <cellStyle name="60% - Accent2 24 2" xfId="1189"/>
    <cellStyle name="60% - Accent2 24 3" xfId="1190"/>
    <cellStyle name="60% - Accent2 25" xfId="1191"/>
    <cellStyle name="60% - Accent2 25 2" xfId="1192"/>
    <cellStyle name="60% - Accent2 25 3" xfId="1193"/>
    <cellStyle name="60% - Accent2 26" xfId="1194"/>
    <cellStyle name="60% - Accent2 26 2" xfId="1195"/>
    <cellStyle name="60% - Accent2 26 3" xfId="1196"/>
    <cellStyle name="60% - Accent2 27" xfId="1197"/>
    <cellStyle name="60% - Accent2 27 2" xfId="1198"/>
    <cellStyle name="60% - Accent2 27 3" xfId="1199"/>
    <cellStyle name="60% - Accent2 28" xfId="1200"/>
    <cellStyle name="60% - Accent2 28 2" xfId="1201"/>
    <cellStyle name="60% - Accent2 28 3" xfId="1202"/>
    <cellStyle name="60% - Accent2 29" xfId="1203"/>
    <cellStyle name="60% - Accent2 29 2" xfId="1204"/>
    <cellStyle name="60% - Accent2 29 3" xfId="1205"/>
    <cellStyle name="60% - Accent2 3" xfId="1206"/>
    <cellStyle name="60% - Accent2 3 2" xfId="1207"/>
    <cellStyle name="60% - Accent2 3 3" xfId="1208"/>
    <cellStyle name="60% - Accent2 30" xfId="1209"/>
    <cellStyle name="60% - Accent2 30 2" xfId="1210"/>
    <cellStyle name="60% - Accent2 30 3" xfId="1211"/>
    <cellStyle name="60% - Accent2 31" xfId="1212"/>
    <cellStyle name="60% - Accent2 31 2" xfId="1213"/>
    <cellStyle name="60% - Accent2 31 3" xfId="1214"/>
    <cellStyle name="60% - Accent2 32" xfId="1215"/>
    <cellStyle name="60% - Accent2 4" xfId="1216"/>
    <cellStyle name="60% - Accent2 4 2" xfId="1217"/>
    <cellStyle name="60% - Accent2 4 3" xfId="1218"/>
    <cellStyle name="60% - Accent2 5" xfId="1219"/>
    <cellStyle name="60% - Accent2 5 2" xfId="1220"/>
    <cellStyle name="60% - Accent2 5 3" xfId="1221"/>
    <cellStyle name="60% - Accent2 6" xfId="1222"/>
    <cellStyle name="60% - Accent2 6 2" xfId="1223"/>
    <cellStyle name="60% - Accent2 6 3" xfId="1224"/>
    <cellStyle name="60% - Accent2 7" xfId="1225"/>
    <cellStyle name="60% - Accent2 7 2" xfId="1226"/>
    <cellStyle name="60% - Accent2 7 3" xfId="1227"/>
    <cellStyle name="60% - Accent2 8" xfId="1228"/>
    <cellStyle name="60% - Accent2 8 2" xfId="1229"/>
    <cellStyle name="60% - Accent2 8 3" xfId="1230"/>
    <cellStyle name="60% - Accent2 9" xfId="1231"/>
    <cellStyle name="60% - Accent2 9 2" xfId="1232"/>
    <cellStyle name="60% - Accent2 9 3" xfId="1233"/>
    <cellStyle name="60% - Accent3 10" xfId="1234"/>
    <cellStyle name="60% - Accent3 10 2" xfId="1235"/>
    <cellStyle name="60% - Accent3 10 3" xfId="1236"/>
    <cellStyle name="60% - Accent3 11" xfId="1237"/>
    <cellStyle name="60% - Accent3 11 2" xfId="1238"/>
    <cellStyle name="60% - Accent3 11 3" xfId="1239"/>
    <cellStyle name="60% - Accent3 12" xfId="1240"/>
    <cellStyle name="60% - Accent3 12 2" xfId="1241"/>
    <cellStyle name="60% - Accent3 12 3" xfId="1242"/>
    <cellStyle name="60% - Accent3 13" xfId="1243"/>
    <cellStyle name="60% - Accent3 13 2" xfId="1244"/>
    <cellStyle name="60% - Accent3 13 3" xfId="1245"/>
    <cellStyle name="60% - Accent3 14" xfId="1246"/>
    <cellStyle name="60% - Accent3 14 2" xfId="1247"/>
    <cellStyle name="60% - Accent3 14 3" xfId="1248"/>
    <cellStyle name="60% - Accent3 15" xfId="1249"/>
    <cellStyle name="60% - Accent3 15 2" xfId="1250"/>
    <cellStyle name="60% - Accent3 15 3" xfId="1251"/>
    <cellStyle name="60% - Accent3 16" xfId="1252"/>
    <cellStyle name="60% - Accent3 16 2" xfId="1253"/>
    <cellStyle name="60% - Accent3 16 3" xfId="1254"/>
    <cellStyle name="60% - Accent3 17" xfId="1255"/>
    <cellStyle name="60% - Accent3 17 2" xfId="1256"/>
    <cellStyle name="60% - Accent3 17 3" xfId="1257"/>
    <cellStyle name="60% - Accent3 18" xfId="1258"/>
    <cellStyle name="60% - Accent3 18 2" xfId="1259"/>
    <cellStyle name="60% - Accent3 18 3" xfId="1260"/>
    <cellStyle name="60% - Accent3 19" xfId="1261"/>
    <cellStyle name="60% - Accent3 19 2" xfId="1262"/>
    <cellStyle name="60% - Accent3 19 3" xfId="1263"/>
    <cellStyle name="60% - Accent3 2" xfId="1264"/>
    <cellStyle name="60% - Accent3 2 2" xfId="1265"/>
    <cellStyle name="60% - Accent3 2 3" xfId="1266"/>
    <cellStyle name="60% - Accent3 20" xfId="1267"/>
    <cellStyle name="60% - Accent3 20 2" xfId="1268"/>
    <cellStyle name="60% - Accent3 20 3" xfId="1269"/>
    <cellStyle name="60% - Accent3 21" xfId="1270"/>
    <cellStyle name="60% - Accent3 21 2" xfId="1271"/>
    <cellStyle name="60% - Accent3 21 3" xfId="1272"/>
    <cellStyle name="60% - Accent3 22" xfId="1273"/>
    <cellStyle name="60% - Accent3 22 2" xfId="1274"/>
    <cellStyle name="60% - Accent3 22 3" xfId="1275"/>
    <cellStyle name="60% - Accent3 23" xfId="1276"/>
    <cellStyle name="60% - Accent3 23 2" xfId="1277"/>
    <cellStyle name="60% - Accent3 23 3" xfId="1278"/>
    <cellStyle name="60% - Accent3 24" xfId="1279"/>
    <cellStyle name="60% - Accent3 24 2" xfId="1280"/>
    <cellStyle name="60% - Accent3 24 3" xfId="1281"/>
    <cellStyle name="60% - Accent3 25" xfId="1282"/>
    <cellStyle name="60% - Accent3 25 2" xfId="1283"/>
    <cellStyle name="60% - Accent3 25 3" xfId="1284"/>
    <cellStyle name="60% - Accent3 26" xfId="1285"/>
    <cellStyle name="60% - Accent3 26 2" xfId="1286"/>
    <cellStyle name="60% - Accent3 26 3" xfId="1287"/>
    <cellStyle name="60% - Accent3 27" xfId="1288"/>
    <cellStyle name="60% - Accent3 27 2" xfId="1289"/>
    <cellStyle name="60% - Accent3 27 3" xfId="1290"/>
    <cellStyle name="60% - Accent3 28" xfId="1291"/>
    <cellStyle name="60% - Accent3 28 2" xfId="1292"/>
    <cellStyle name="60% - Accent3 28 3" xfId="1293"/>
    <cellStyle name="60% - Accent3 29" xfId="1294"/>
    <cellStyle name="60% - Accent3 29 2" xfId="1295"/>
    <cellStyle name="60% - Accent3 29 3" xfId="1296"/>
    <cellStyle name="60% - Accent3 3" xfId="1297"/>
    <cellStyle name="60% - Accent3 3 2" xfId="1298"/>
    <cellStyle name="60% - Accent3 3 3" xfId="1299"/>
    <cellStyle name="60% - Accent3 30" xfId="1300"/>
    <cellStyle name="60% - Accent3 30 2" xfId="1301"/>
    <cellStyle name="60% - Accent3 30 3" xfId="1302"/>
    <cellStyle name="60% - Accent3 31" xfId="1303"/>
    <cellStyle name="60% - Accent3 31 2" xfId="1304"/>
    <cellStyle name="60% - Accent3 31 3" xfId="1305"/>
    <cellStyle name="60% - Accent3 32" xfId="1306"/>
    <cellStyle name="60% - Accent3 4" xfId="1307"/>
    <cellStyle name="60% - Accent3 4 2" xfId="1308"/>
    <cellStyle name="60% - Accent3 4 3" xfId="1309"/>
    <cellStyle name="60% - Accent3 5" xfId="1310"/>
    <cellStyle name="60% - Accent3 5 2" xfId="1311"/>
    <cellStyle name="60% - Accent3 5 3" xfId="1312"/>
    <cellStyle name="60% - Accent3 6" xfId="1313"/>
    <cellStyle name="60% - Accent3 6 2" xfId="1314"/>
    <cellStyle name="60% - Accent3 6 3" xfId="1315"/>
    <cellStyle name="60% - Accent3 7" xfId="1316"/>
    <cellStyle name="60% - Accent3 7 2" xfId="1317"/>
    <cellStyle name="60% - Accent3 7 3" xfId="1318"/>
    <cellStyle name="60% - Accent3 8" xfId="1319"/>
    <cellStyle name="60% - Accent3 8 2" xfId="1320"/>
    <cellStyle name="60% - Accent3 8 3" xfId="1321"/>
    <cellStyle name="60% - Accent3 9" xfId="1322"/>
    <cellStyle name="60% - Accent3 9 2" xfId="1323"/>
    <cellStyle name="60% - Accent3 9 3" xfId="1324"/>
    <cellStyle name="60% - Accent4 10" xfId="1325"/>
    <cellStyle name="60% - Accent4 10 2" xfId="1326"/>
    <cellStyle name="60% - Accent4 10 3" xfId="1327"/>
    <cellStyle name="60% - Accent4 11" xfId="1328"/>
    <cellStyle name="60% - Accent4 11 2" xfId="1329"/>
    <cellStyle name="60% - Accent4 11 3" xfId="1330"/>
    <cellStyle name="60% - Accent4 12" xfId="1331"/>
    <cellStyle name="60% - Accent4 12 2" xfId="1332"/>
    <cellStyle name="60% - Accent4 12 3" xfId="1333"/>
    <cellStyle name="60% - Accent4 13" xfId="1334"/>
    <cellStyle name="60% - Accent4 13 2" xfId="1335"/>
    <cellStyle name="60% - Accent4 13 3" xfId="1336"/>
    <cellStyle name="60% - Accent4 14" xfId="1337"/>
    <cellStyle name="60% - Accent4 14 2" xfId="1338"/>
    <cellStyle name="60% - Accent4 14 3" xfId="1339"/>
    <cellStyle name="60% - Accent4 15" xfId="1340"/>
    <cellStyle name="60% - Accent4 15 2" xfId="1341"/>
    <cellStyle name="60% - Accent4 15 3" xfId="1342"/>
    <cellStyle name="60% - Accent4 16" xfId="1343"/>
    <cellStyle name="60% - Accent4 16 2" xfId="1344"/>
    <cellStyle name="60% - Accent4 16 3" xfId="1345"/>
    <cellStyle name="60% - Accent4 17" xfId="1346"/>
    <cellStyle name="60% - Accent4 17 2" xfId="1347"/>
    <cellStyle name="60% - Accent4 17 3" xfId="1348"/>
    <cellStyle name="60% - Accent4 18" xfId="1349"/>
    <cellStyle name="60% - Accent4 18 2" xfId="1350"/>
    <cellStyle name="60% - Accent4 18 3" xfId="1351"/>
    <cellStyle name="60% - Accent4 19" xfId="1352"/>
    <cellStyle name="60% - Accent4 19 2" xfId="1353"/>
    <cellStyle name="60% - Accent4 19 3" xfId="1354"/>
    <cellStyle name="60% - Accent4 2" xfId="1355"/>
    <cellStyle name="60% - Accent4 2 2" xfId="1356"/>
    <cellStyle name="60% - Accent4 2 3" xfId="1357"/>
    <cellStyle name="60% - Accent4 20" xfId="1358"/>
    <cellStyle name="60% - Accent4 20 2" xfId="1359"/>
    <cellStyle name="60% - Accent4 20 3" xfId="1360"/>
    <cellStyle name="60% - Accent4 21" xfId="1361"/>
    <cellStyle name="60% - Accent4 21 2" xfId="1362"/>
    <cellStyle name="60% - Accent4 21 3" xfId="1363"/>
    <cellStyle name="60% - Accent4 22" xfId="1364"/>
    <cellStyle name="60% - Accent4 22 2" xfId="1365"/>
    <cellStyle name="60% - Accent4 22 3" xfId="1366"/>
    <cellStyle name="60% - Accent4 23" xfId="1367"/>
    <cellStyle name="60% - Accent4 23 2" xfId="1368"/>
    <cellStyle name="60% - Accent4 23 3" xfId="1369"/>
    <cellStyle name="60% - Accent4 24" xfId="1370"/>
    <cellStyle name="60% - Accent4 24 2" xfId="1371"/>
    <cellStyle name="60% - Accent4 24 3" xfId="1372"/>
    <cellStyle name="60% - Accent4 25" xfId="1373"/>
    <cellStyle name="60% - Accent4 25 2" xfId="1374"/>
    <cellStyle name="60% - Accent4 25 3" xfId="1375"/>
    <cellStyle name="60% - Accent4 26" xfId="1376"/>
    <cellStyle name="60% - Accent4 26 2" xfId="1377"/>
    <cellStyle name="60% - Accent4 26 3" xfId="1378"/>
    <cellStyle name="60% - Accent4 27" xfId="1379"/>
    <cellStyle name="60% - Accent4 27 2" xfId="1380"/>
    <cellStyle name="60% - Accent4 27 3" xfId="1381"/>
    <cellStyle name="60% - Accent4 28" xfId="1382"/>
    <cellStyle name="60% - Accent4 28 2" xfId="1383"/>
    <cellStyle name="60% - Accent4 28 3" xfId="1384"/>
    <cellStyle name="60% - Accent4 29" xfId="1385"/>
    <cellStyle name="60% - Accent4 29 2" xfId="1386"/>
    <cellStyle name="60% - Accent4 29 3" xfId="1387"/>
    <cellStyle name="60% - Accent4 3" xfId="1388"/>
    <cellStyle name="60% - Accent4 3 2" xfId="1389"/>
    <cellStyle name="60% - Accent4 3 3" xfId="1390"/>
    <cellStyle name="60% - Accent4 30" xfId="1391"/>
    <cellStyle name="60% - Accent4 30 2" xfId="1392"/>
    <cellStyle name="60% - Accent4 30 3" xfId="1393"/>
    <cellStyle name="60% - Accent4 31" xfId="1394"/>
    <cellStyle name="60% - Accent4 31 2" xfId="1395"/>
    <cellStyle name="60% - Accent4 31 3" xfId="1396"/>
    <cellStyle name="60% - Accent4 32" xfId="1397"/>
    <cellStyle name="60% - Accent4 4" xfId="1398"/>
    <cellStyle name="60% - Accent4 4 2" xfId="1399"/>
    <cellStyle name="60% - Accent4 4 3" xfId="1400"/>
    <cellStyle name="60% - Accent4 5" xfId="1401"/>
    <cellStyle name="60% - Accent4 5 2" xfId="1402"/>
    <cellStyle name="60% - Accent4 5 3" xfId="1403"/>
    <cellStyle name="60% - Accent4 6" xfId="1404"/>
    <cellStyle name="60% - Accent4 6 2" xfId="1405"/>
    <cellStyle name="60% - Accent4 6 3" xfId="1406"/>
    <cellStyle name="60% - Accent4 7" xfId="1407"/>
    <cellStyle name="60% - Accent4 7 2" xfId="1408"/>
    <cellStyle name="60% - Accent4 7 3" xfId="1409"/>
    <cellStyle name="60% - Accent4 8" xfId="1410"/>
    <cellStyle name="60% - Accent4 8 2" xfId="1411"/>
    <cellStyle name="60% - Accent4 8 3" xfId="1412"/>
    <cellStyle name="60% - Accent4 9" xfId="1413"/>
    <cellStyle name="60% - Accent4 9 2" xfId="1414"/>
    <cellStyle name="60% - Accent4 9 3" xfId="1415"/>
    <cellStyle name="60% - Accent5 10" xfId="1416"/>
    <cellStyle name="60% - Accent5 10 2" xfId="1417"/>
    <cellStyle name="60% - Accent5 10 3" xfId="1418"/>
    <cellStyle name="60% - Accent5 11" xfId="1419"/>
    <cellStyle name="60% - Accent5 11 2" xfId="1420"/>
    <cellStyle name="60% - Accent5 11 3" xfId="1421"/>
    <cellStyle name="60% - Accent5 12" xfId="1422"/>
    <cellStyle name="60% - Accent5 12 2" xfId="1423"/>
    <cellStyle name="60% - Accent5 12 3" xfId="1424"/>
    <cellStyle name="60% - Accent5 13" xfId="1425"/>
    <cellStyle name="60% - Accent5 13 2" xfId="1426"/>
    <cellStyle name="60% - Accent5 13 3" xfId="1427"/>
    <cellStyle name="60% - Accent5 14" xfId="1428"/>
    <cellStyle name="60% - Accent5 14 2" xfId="1429"/>
    <cellStyle name="60% - Accent5 14 3" xfId="1430"/>
    <cellStyle name="60% - Accent5 15" xfId="1431"/>
    <cellStyle name="60% - Accent5 15 2" xfId="1432"/>
    <cellStyle name="60% - Accent5 15 3" xfId="1433"/>
    <cellStyle name="60% - Accent5 16" xfId="1434"/>
    <cellStyle name="60% - Accent5 16 2" xfId="1435"/>
    <cellStyle name="60% - Accent5 16 3" xfId="1436"/>
    <cellStyle name="60% - Accent5 17" xfId="1437"/>
    <cellStyle name="60% - Accent5 17 2" xfId="1438"/>
    <cellStyle name="60% - Accent5 17 3" xfId="1439"/>
    <cellStyle name="60% - Accent5 18" xfId="1440"/>
    <cellStyle name="60% - Accent5 18 2" xfId="1441"/>
    <cellStyle name="60% - Accent5 18 3" xfId="1442"/>
    <cellStyle name="60% - Accent5 19" xfId="1443"/>
    <cellStyle name="60% - Accent5 19 2" xfId="1444"/>
    <cellStyle name="60% - Accent5 19 3" xfId="1445"/>
    <cellStyle name="60% - Accent5 2" xfId="1446"/>
    <cellStyle name="60% - Accent5 2 2" xfId="1447"/>
    <cellStyle name="60% - Accent5 2 3" xfId="1448"/>
    <cellStyle name="60% - Accent5 20" xfId="1449"/>
    <cellStyle name="60% - Accent5 20 2" xfId="1450"/>
    <cellStyle name="60% - Accent5 20 3" xfId="1451"/>
    <cellStyle name="60% - Accent5 21" xfId="1452"/>
    <cellStyle name="60% - Accent5 21 2" xfId="1453"/>
    <cellStyle name="60% - Accent5 21 3" xfId="1454"/>
    <cellStyle name="60% - Accent5 22" xfId="1455"/>
    <cellStyle name="60% - Accent5 22 2" xfId="1456"/>
    <cellStyle name="60% - Accent5 22 3" xfId="1457"/>
    <cellStyle name="60% - Accent5 23" xfId="1458"/>
    <cellStyle name="60% - Accent5 23 2" xfId="1459"/>
    <cellStyle name="60% - Accent5 23 3" xfId="1460"/>
    <cellStyle name="60% - Accent5 24" xfId="1461"/>
    <cellStyle name="60% - Accent5 24 2" xfId="1462"/>
    <cellStyle name="60% - Accent5 24 3" xfId="1463"/>
    <cellStyle name="60% - Accent5 25" xfId="1464"/>
    <cellStyle name="60% - Accent5 25 2" xfId="1465"/>
    <cellStyle name="60% - Accent5 25 3" xfId="1466"/>
    <cellStyle name="60% - Accent5 26" xfId="1467"/>
    <cellStyle name="60% - Accent5 26 2" xfId="1468"/>
    <cellStyle name="60% - Accent5 26 3" xfId="1469"/>
    <cellStyle name="60% - Accent5 27" xfId="1470"/>
    <cellStyle name="60% - Accent5 27 2" xfId="1471"/>
    <cellStyle name="60% - Accent5 27 3" xfId="1472"/>
    <cellStyle name="60% - Accent5 28" xfId="1473"/>
    <cellStyle name="60% - Accent5 28 2" xfId="1474"/>
    <cellStyle name="60% - Accent5 28 3" xfId="1475"/>
    <cellStyle name="60% - Accent5 29" xfId="1476"/>
    <cellStyle name="60% - Accent5 29 2" xfId="1477"/>
    <cellStyle name="60% - Accent5 29 3" xfId="1478"/>
    <cellStyle name="60% - Accent5 3" xfId="1479"/>
    <cellStyle name="60% - Accent5 3 2" xfId="1480"/>
    <cellStyle name="60% - Accent5 3 3" xfId="1481"/>
    <cellStyle name="60% - Accent5 30" xfId="1482"/>
    <cellStyle name="60% - Accent5 30 2" xfId="1483"/>
    <cellStyle name="60% - Accent5 30 3" xfId="1484"/>
    <cellStyle name="60% - Accent5 31" xfId="1485"/>
    <cellStyle name="60% - Accent5 31 2" xfId="1486"/>
    <cellStyle name="60% - Accent5 31 3" xfId="1487"/>
    <cellStyle name="60% - Accent5 32" xfId="1488"/>
    <cellStyle name="60% - Accent5 4" xfId="1489"/>
    <cellStyle name="60% - Accent5 4 2" xfId="1490"/>
    <cellStyle name="60% - Accent5 4 3" xfId="1491"/>
    <cellStyle name="60% - Accent5 5" xfId="1492"/>
    <cellStyle name="60% - Accent5 5 2" xfId="1493"/>
    <cellStyle name="60% - Accent5 5 3" xfId="1494"/>
    <cellStyle name="60% - Accent5 6" xfId="1495"/>
    <cellStyle name="60% - Accent5 6 2" xfId="1496"/>
    <cellStyle name="60% - Accent5 6 3" xfId="1497"/>
    <cellStyle name="60% - Accent5 7" xfId="1498"/>
    <cellStyle name="60% - Accent5 7 2" xfId="1499"/>
    <cellStyle name="60% - Accent5 7 3" xfId="1500"/>
    <cellStyle name="60% - Accent5 8" xfId="1501"/>
    <cellStyle name="60% - Accent5 8 2" xfId="1502"/>
    <cellStyle name="60% - Accent5 8 3" xfId="1503"/>
    <cellStyle name="60% - Accent5 9" xfId="1504"/>
    <cellStyle name="60% - Accent5 9 2" xfId="1505"/>
    <cellStyle name="60% - Accent5 9 3" xfId="1506"/>
    <cellStyle name="60% - Accent6 10" xfId="1507"/>
    <cellStyle name="60% - Accent6 10 2" xfId="1508"/>
    <cellStyle name="60% - Accent6 10 3" xfId="1509"/>
    <cellStyle name="60% - Accent6 11" xfId="1510"/>
    <cellStyle name="60% - Accent6 11 2" xfId="1511"/>
    <cellStyle name="60% - Accent6 11 3" xfId="1512"/>
    <cellStyle name="60% - Accent6 12" xfId="1513"/>
    <cellStyle name="60% - Accent6 12 2" xfId="1514"/>
    <cellStyle name="60% - Accent6 12 3" xfId="1515"/>
    <cellStyle name="60% - Accent6 13" xfId="1516"/>
    <cellStyle name="60% - Accent6 13 2" xfId="1517"/>
    <cellStyle name="60% - Accent6 13 3" xfId="1518"/>
    <cellStyle name="60% - Accent6 14" xfId="1519"/>
    <cellStyle name="60% - Accent6 14 2" xfId="1520"/>
    <cellStyle name="60% - Accent6 14 3" xfId="1521"/>
    <cellStyle name="60% - Accent6 15" xfId="1522"/>
    <cellStyle name="60% - Accent6 15 2" xfId="1523"/>
    <cellStyle name="60% - Accent6 15 3" xfId="1524"/>
    <cellStyle name="60% - Accent6 16" xfId="1525"/>
    <cellStyle name="60% - Accent6 16 2" xfId="1526"/>
    <cellStyle name="60% - Accent6 16 3" xfId="1527"/>
    <cellStyle name="60% - Accent6 17" xfId="1528"/>
    <cellStyle name="60% - Accent6 17 2" xfId="1529"/>
    <cellStyle name="60% - Accent6 17 3" xfId="1530"/>
    <cellStyle name="60% - Accent6 18" xfId="1531"/>
    <cellStyle name="60% - Accent6 18 2" xfId="1532"/>
    <cellStyle name="60% - Accent6 18 3" xfId="1533"/>
    <cellStyle name="60% - Accent6 19" xfId="1534"/>
    <cellStyle name="60% - Accent6 19 2" xfId="1535"/>
    <cellStyle name="60% - Accent6 19 3" xfId="1536"/>
    <cellStyle name="60% - Accent6 2" xfId="1537"/>
    <cellStyle name="60% - Accent6 2 2" xfId="1538"/>
    <cellStyle name="60% - Accent6 2 3" xfId="1539"/>
    <cellStyle name="60% - Accent6 20" xfId="1540"/>
    <cellStyle name="60% - Accent6 20 2" xfId="1541"/>
    <cellStyle name="60% - Accent6 20 3" xfId="1542"/>
    <cellStyle name="60% - Accent6 21" xfId="1543"/>
    <cellStyle name="60% - Accent6 21 2" xfId="1544"/>
    <cellStyle name="60% - Accent6 21 3" xfId="1545"/>
    <cellStyle name="60% - Accent6 22" xfId="1546"/>
    <cellStyle name="60% - Accent6 22 2" xfId="1547"/>
    <cellStyle name="60% - Accent6 22 3" xfId="1548"/>
    <cellStyle name="60% - Accent6 23" xfId="1549"/>
    <cellStyle name="60% - Accent6 23 2" xfId="1550"/>
    <cellStyle name="60% - Accent6 23 3" xfId="1551"/>
    <cellStyle name="60% - Accent6 24" xfId="1552"/>
    <cellStyle name="60% - Accent6 24 2" xfId="1553"/>
    <cellStyle name="60% - Accent6 24 3" xfId="1554"/>
    <cellStyle name="60% - Accent6 25" xfId="1555"/>
    <cellStyle name="60% - Accent6 25 2" xfId="1556"/>
    <cellStyle name="60% - Accent6 25 3" xfId="1557"/>
    <cellStyle name="60% - Accent6 26" xfId="1558"/>
    <cellStyle name="60% - Accent6 26 2" xfId="1559"/>
    <cellStyle name="60% - Accent6 26 3" xfId="1560"/>
    <cellStyle name="60% - Accent6 27" xfId="1561"/>
    <cellStyle name="60% - Accent6 27 2" xfId="1562"/>
    <cellStyle name="60% - Accent6 27 3" xfId="1563"/>
    <cellStyle name="60% - Accent6 28" xfId="1564"/>
    <cellStyle name="60% - Accent6 28 2" xfId="1565"/>
    <cellStyle name="60% - Accent6 28 3" xfId="1566"/>
    <cellStyle name="60% - Accent6 29" xfId="1567"/>
    <cellStyle name="60% - Accent6 29 2" xfId="1568"/>
    <cellStyle name="60% - Accent6 29 3" xfId="1569"/>
    <cellStyle name="60% - Accent6 3" xfId="1570"/>
    <cellStyle name="60% - Accent6 3 2" xfId="1571"/>
    <cellStyle name="60% - Accent6 3 3" xfId="1572"/>
    <cellStyle name="60% - Accent6 30" xfId="1573"/>
    <cellStyle name="60% - Accent6 30 2" xfId="1574"/>
    <cellStyle name="60% - Accent6 30 3" xfId="1575"/>
    <cellStyle name="60% - Accent6 31" xfId="1576"/>
    <cellStyle name="60% - Accent6 31 2" xfId="1577"/>
    <cellStyle name="60% - Accent6 31 3" xfId="1578"/>
    <cellStyle name="60% - Accent6 32" xfId="1579"/>
    <cellStyle name="60% - Accent6 4" xfId="1580"/>
    <cellStyle name="60% - Accent6 4 2" xfId="1581"/>
    <cellStyle name="60% - Accent6 4 3" xfId="1582"/>
    <cellStyle name="60% - Accent6 5" xfId="1583"/>
    <cellStyle name="60% - Accent6 5 2" xfId="1584"/>
    <cellStyle name="60% - Accent6 5 3" xfId="1585"/>
    <cellStyle name="60% - Accent6 6" xfId="1586"/>
    <cellStyle name="60% - Accent6 6 2" xfId="1587"/>
    <cellStyle name="60% - Accent6 6 3" xfId="1588"/>
    <cellStyle name="60% - Accent6 7" xfId="1589"/>
    <cellStyle name="60% - Accent6 7 2" xfId="1590"/>
    <cellStyle name="60% - Accent6 7 3" xfId="1591"/>
    <cellStyle name="60% - Accent6 8" xfId="1592"/>
    <cellStyle name="60% - Accent6 8 2" xfId="1593"/>
    <cellStyle name="60% - Accent6 8 3" xfId="1594"/>
    <cellStyle name="60% - Accent6 9" xfId="1595"/>
    <cellStyle name="60% - Accent6 9 2" xfId="1596"/>
    <cellStyle name="60% - Accent6 9 3" xfId="1597"/>
    <cellStyle name="Accent1 10" xfId="1598"/>
    <cellStyle name="Accent1 10 2" xfId="1599"/>
    <cellStyle name="Accent1 10 3" xfId="1600"/>
    <cellStyle name="Accent1 11" xfId="1601"/>
    <cellStyle name="Accent1 11 2" xfId="1602"/>
    <cellStyle name="Accent1 11 3" xfId="1603"/>
    <cellStyle name="Accent1 12" xfId="1604"/>
    <cellStyle name="Accent1 12 2" xfId="1605"/>
    <cellStyle name="Accent1 12 3" xfId="1606"/>
    <cellStyle name="Accent1 13" xfId="1607"/>
    <cellStyle name="Accent1 13 2" xfId="1608"/>
    <cellStyle name="Accent1 13 3" xfId="1609"/>
    <cellStyle name="Accent1 14" xfId="1610"/>
    <cellStyle name="Accent1 14 2" xfId="1611"/>
    <cellStyle name="Accent1 14 3" xfId="1612"/>
    <cellStyle name="Accent1 15" xfId="1613"/>
    <cellStyle name="Accent1 15 2" xfId="1614"/>
    <cellStyle name="Accent1 15 3" xfId="1615"/>
    <cellStyle name="Accent1 16" xfId="1616"/>
    <cellStyle name="Accent1 16 2" xfId="1617"/>
    <cellStyle name="Accent1 16 3" xfId="1618"/>
    <cellStyle name="Accent1 17" xfId="1619"/>
    <cellStyle name="Accent1 17 2" xfId="1620"/>
    <cellStyle name="Accent1 17 3" xfId="1621"/>
    <cellStyle name="Accent1 18" xfId="1622"/>
    <cellStyle name="Accent1 18 2" xfId="1623"/>
    <cellStyle name="Accent1 18 3" xfId="1624"/>
    <cellStyle name="Accent1 19" xfId="1625"/>
    <cellStyle name="Accent1 19 2" xfId="1626"/>
    <cellStyle name="Accent1 19 3" xfId="1627"/>
    <cellStyle name="Accent1 2" xfId="1628"/>
    <cellStyle name="Accent1 2 2" xfId="1629"/>
    <cellStyle name="Accent1 2 3" xfId="1630"/>
    <cellStyle name="Accent1 20" xfId="1631"/>
    <cellStyle name="Accent1 20 2" xfId="1632"/>
    <cellStyle name="Accent1 20 3" xfId="1633"/>
    <cellStyle name="Accent1 21" xfId="1634"/>
    <cellStyle name="Accent1 21 2" xfId="1635"/>
    <cellStyle name="Accent1 21 3" xfId="1636"/>
    <cellStyle name="Accent1 22" xfId="1637"/>
    <cellStyle name="Accent1 22 2" xfId="1638"/>
    <cellStyle name="Accent1 22 3" xfId="1639"/>
    <cellStyle name="Accent1 23" xfId="1640"/>
    <cellStyle name="Accent1 23 2" xfId="1641"/>
    <cellStyle name="Accent1 23 3" xfId="1642"/>
    <cellStyle name="Accent1 24" xfId="1643"/>
    <cellStyle name="Accent1 24 2" xfId="1644"/>
    <cellStyle name="Accent1 24 3" xfId="1645"/>
    <cellStyle name="Accent1 25" xfId="1646"/>
    <cellStyle name="Accent1 25 2" xfId="1647"/>
    <cellStyle name="Accent1 25 3" xfId="1648"/>
    <cellStyle name="Accent1 26" xfId="1649"/>
    <cellStyle name="Accent1 26 2" xfId="1650"/>
    <cellStyle name="Accent1 26 3" xfId="1651"/>
    <cellStyle name="Accent1 27" xfId="1652"/>
    <cellStyle name="Accent1 27 2" xfId="1653"/>
    <cellStyle name="Accent1 27 3" xfId="1654"/>
    <cellStyle name="Accent1 28" xfId="1655"/>
    <cellStyle name="Accent1 28 2" xfId="1656"/>
    <cellStyle name="Accent1 28 3" xfId="1657"/>
    <cellStyle name="Accent1 29" xfId="1658"/>
    <cellStyle name="Accent1 29 2" xfId="1659"/>
    <cellStyle name="Accent1 29 3" xfId="1660"/>
    <cellStyle name="Accent1 3" xfId="1661"/>
    <cellStyle name="Accent1 3 2" xfId="1662"/>
    <cellStyle name="Accent1 3 3" xfId="1663"/>
    <cellStyle name="Accent1 30" xfId="1664"/>
    <cellStyle name="Accent1 30 2" xfId="1665"/>
    <cellStyle name="Accent1 30 3" xfId="1666"/>
    <cellStyle name="Accent1 31" xfId="1667"/>
    <cellStyle name="Accent1 31 2" xfId="1668"/>
    <cellStyle name="Accent1 31 3" xfId="1669"/>
    <cellStyle name="Accent1 32" xfId="1670"/>
    <cellStyle name="Accent1 4" xfId="1671"/>
    <cellStyle name="Accent1 4 2" xfId="1672"/>
    <cellStyle name="Accent1 4 3" xfId="1673"/>
    <cellStyle name="Accent1 5" xfId="1674"/>
    <cellStyle name="Accent1 5 2" xfId="1675"/>
    <cellStyle name="Accent1 5 3" xfId="1676"/>
    <cellStyle name="Accent1 6" xfId="1677"/>
    <cellStyle name="Accent1 6 2" xfId="1678"/>
    <cellStyle name="Accent1 6 3" xfId="1679"/>
    <cellStyle name="Accent1 7" xfId="1680"/>
    <cellStyle name="Accent1 7 2" xfId="1681"/>
    <cellStyle name="Accent1 7 3" xfId="1682"/>
    <cellStyle name="Accent1 8" xfId="1683"/>
    <cellStyle name="Accent1 8 2" xfId="1684"/>
    <cellStyle name="Accent1 8 3" xfId="1685"/>
    <cellStyle name="Accent1 9" xfId="1686"/>
    <cellStyle name="Accent1 9 2" xfId="1687"/>
    <cellStyle name="Accent1 9 3" xfId="1688"/>
    <cellStyle name="Accent2 10" xfId="1689"/>
    <cellStyle name="Accent2 10 2" xfId="1690"/>
    <cellStyle name="Accent2 10 3" xfId="1691"/>
    <cellStyle name="Accent2 11" xfId="1692"/>
    <cellStyle name="Accent2 11 2" xfId="1693"/>
    <cellStyle name="Accent2 11 3" xfId="1694"/>
    <cellStyle name="Accent2 12" xfId="1695"/>
    <cellStyle name="Accent2 12 2" xfId="1696"/>
    <cellStyle name="Accent2 12 3" xfId="1697"/>
    <cellStyle name="Accent2 13" xfId="1698"/>
    <cellStyle name="Accent2 13 2" xfId="1699"/>
    <cellStyle name="Accent2 13 3" xfId="1700"/>
    <cellStyle name="Accent2 14" xfId="1701"/>
    <cellStyle name="Accent2 14 2" xfId="1702"/>
    <cellStyle name="Accent2 14 3" xfId="1703"/>
    <cellStyle name="Accent2 15" xfId="1704"/>
    <cellStyle name="Accent2 15 2" xfId="1705"/>
    <cellStyle name="Accent2 15 3" xfId="1706"/>
    <cellStyle name="Accent2 16" xfId="1707"/>
    <cellStyle name="Accent2 16 2" xfId="1708"/>
    <cellStyle name="Accent2 16 3" xfId="1709"/>
    <cellStyle name="Accent2 17" xfId="1710"/>
    <cellStyle name="Accent2 17 2" xfId="1711"/>
    <cellStyle name="Accent2 17 3" xfId="1712"/>
    <cellStyle name="Accent2 18" xfId="1713"/>
    <cellStyle name="Accent2 18 2" xfId="1714"/>
    <cellStyle name="Accent2 18 3" xfId="1715"/>
    <cellStyle name="Accent2 19" xfId="1716"/>
    <cellStyle name="Accent2 19 2" xfId="1717"/>
    <cellStyle name="Accent2 19 3" xfId="1718"/>
    <cellStyle name="Accent2 2" xfId="1719"/>
    <cellStyle name="Accent2 2 2" xfId="1720"/>
    <cellStyle name="Accent2 2 3" xfId="1721"/>
    <cellStyle name="Accent2 20" xfId="1722"/>
    <cellStyle name="Accent2 20 2" xfId="1723"/>
    <cellStyle name="Accent2 20 3" xfId="1724"/>
    <cellStyle name="Accent2 21" xfId="1725"/>
    <cellStyle name="Accent2 21 2" xfId="1726"/>
    <cellStyle name="Accent2 21 3" xfId="1727"/>
    <cellStyle name="Accent2 22" xfId="1728"/>
    <cellStyle name="Accent2 22 2" xfId="1729"/>
    <cellStyle name="Accent2 22 3" xfId="1730"/>
    <cellStyle name="Accent2 23" xfId="1731"/>
    <cellStyle name="Accent2 23 2" xfId="1732"/>
    <cellStyle name="Accent2 23 3" xfId="1733"/>
    <cellStyle name="Accent2 24" xfId="1734"/>
    <cellStyle name="Accent2 24 2" xfId="1735"/>
    <cellStyle name="Accent2 24 3" xfId="1736"/>
    <cellStyle name="Accent2 25" xfId="1737"/>
    <cellStyle name="Accent2 25 2" xfId="1738"/>
    <cellStyle name="Accent2 25 3" xfId="1739"/>
    <cellStyle name="Accent2 26" xfId="1740"/>
    <cellStyle name="Accent2 26 2" xfId="1741"/>
    <cellStyle name="Accent2 26 3" xfId="1742"/>
    <cellStyle name="Accent2 27" xfId="1743"/>
    <cellStyle name="Accent2 27 2" xfId="1744"/>
    <cellStyle name="Accent2 27 3" xfId="1745"/>
    <cellStyle name="Accent2 28" xfId="1746"/>
    <cellStyle name="Accent2 28 2" xfId="1747"/>
    <cellStyle name="Accent2 28 3" xfId="1748"/>
    <cellStyle name="Accent2 29" xfId="1749"/>
    <cellStyle name="Accent2 29 2" xfId="1750"/>
    <cellStyle name="Accent2 29 3" xfId="1751"/>
    <cellStyle name="Accent2 3" xfId="1752"/>
    <cellStyle name="Accent2 3 2" xfId="1753"/>
    <cellStyle name="Accent2 3 3" xfId="1754"/>
    <cellStyle name="Accent2 30" xfId="1755"/>
    <cellStyle name="Accent2 30 2" xfId="1756"/>
    <cellStyle name="Accent2 30 3" xfId="1757"/>
    <cellStyle name="Accent2 31" xfId="1758"/>
    <cellStyle name="Accent2 31 2" xfId="1759"/>
    <cellStyle name="Accent2 31 3" xfId="1760"/>
    <cellStyle name="Accent2 32" xfId="1761"/>
    <cellStyle name="Accent2 4" xfId="1762"/>
    <cellStyle name="Accent2 4 2" xfId="1763"/>
    <cellStyle name="Accent2 4 3" xfId="1764"/>
    <cellStyle name="Accent2 5" xfId="1765"/>
    <cellStyle name="Accent2 5 2" xfId="1766"/>
    <cellStyle name="Accent2 5 3" xfId="1767"/>
    <cellStyle name="Accent2 6" xfId="1768"/>
    <cellStyle name="Accent2 6 2" xfId="1769"/>
    <cellStyle name="Accent2 6 3" xfId="1770"/>
    <cellStyle name="Accent2 7" xfId="1771"/>
    <cellStyle name="Accent2 7 2" xfId="1772"/>
    <cellStyle name="Accent2 7 3" xfId="1773"/>
    <cellStyle name="Accent2 8" xfId="1774"/>
    <cellStyle name="Accent2 8 2" xfId="1775"/>
    <cellStyle name="Accent2 8 3" xfId="1776"/>
    <cellStyle name="Accent2 9" xfId="1777"/>
    <cellStyle name="Accent2 9 2" xfId="1778"/>
    <cellStyle name="Accent2 9 3" xfId="1779"/>
    <cellStyle name="Accent3 10" xfId="1780"/>
    <cellStyle name="Accent3 10 2" xfId="1781"/>
    <cellStyle name="Accent3 10 3" xfId="1782"/>
    <cellStyle name="Accent3 11" xfId="1783"/>
    <cellStyle name="Accent3 11 2" xfId="1784"/>
    <cellStyle name="Accent3 11 3" xfId="1785"/>
    <cellStyle name="Accent3 12" xfId="1786"/>
    <cellStyle name="Accent3 12 2" xfId="1787"/>
    <cellStyle name="Accent3 12 3" xfId="1788"/>
    <cellStyle name="Accent3 13" xfId="1789"/>
    <cellStyle name="Accent3 13 2" xfId="1790"/>
    <cellStyle name="Accent3 13 3" xfId="1791"/>
    <cellStyle name="Accent3 14" xfId="1792"/>
    <cellStyle name="Accent3 14 2" xfId="1793"/>
    <cellStyle name="Accent3 14 3" xfId="1794"/>
    <cellStyle name="Accent3 15" xfId="1795"/>
    <cellStyle name="Accent3 15 2" xfId="1796"/>
    <cellStyle name="Accent3 15 3" xfId="1797"/>
    <cellStyle name="Accent3 16" xfId="1798"/>
    <cellStyle name="Accent3 16 2" xfId="1799"/>
    <cellStyle name="Accent3 16 3" xfId="1800"/>
    <cellStyle name="Accent3 17" xfId="1801"/>
    <cellStyle name="Accent3 17 2" xfId="1802"/>
    <cellStyle name="Accent3 17 3" xfId="1803"/>
    <cellStyle name="Accent3 18" xfId="1804"/>
    <cellStyle name="Accent3 18 2" xfId="1805"/>
    <cellStyle name="Accent3 18 3" xfId="1806"/>
    <cellStyle name="Accent3 19" xfId="1807"/>
    <cellStyle name="Accent3 19 2" xfId="1808"/>
    <cellStyle name="Accent3 19 3" xfId="1809"/>
    <cellStyle name="Accent3 2" xfId="1810"/>
    <cellStyle name="Accent3 2 2" xfId="1811"/>
    <cellStyle name="Accent3 2 3" xfId="1812"/>
    <cellStyle name="Accent3 20" xfId="1813"/>
    <cellStyle name="Accent3 20 2" xfId="1814"/>
    <cellStyle name="Accent3 20 3" xfId="1815"/>
    <cellStyle name="Accent3 21" xfId="1816"/>
    <cellStyle name="Accent3 21 2" xfId="1817"/>
    <cellStyle name="Accent3 21 3" xfId="1818"/>
    <cellStyle name="Accent3 22" xfId="1819"/>
    <cellStyle name="Accent3 22 2" xfId="1820"/>
    <cellStyle name="Accent3 22 3" xfId="1821"/>
    <cellStyle name="Accent3 23" xfId="1822"/>
    <cellStyle name="Accent3 23 2" xfId="1823"/>
    <cellStyle name="Accent3 23 3" xfId="1824"/>
    <cellStyle name="Accent3 24" xfId="1825"/>
    <cellStyle name="Accent3 24 2" xfId="1826"/>
    <cellStyle name="Accent3 24 3" xfId="1827"/>
    <cellStyle name="Accent3 25" xfId="1828"/>
    <cellStyle name="Accent3 25 2" xfId="1829"/>
    <cellStyle name="Accent3 25 3" xfId="1830"/>
    <cellStyle name="Accent3 26" xfId="1831"/>
    <cellStyle name="Accent3 26 2" xfId="1832"/>
    <cellStyle name="Accent3 26 3" xfId="1833"/>
    <cellStyle name="Accent3 27" xfId="1834"/>
    <cellStyle name="Accent3 27 2" xfId="1835"/>
    <cellStyle name="Accent3 27 3" xfId="1836"/>
    <cellStyle name="Accent3 28" xfId="1837"/>
    <cellStyle name="Accent3 28 2" xfId="1838"/>
    <cellStyle name="Accent3 28 3" xfId="1839"/>
    <cellStyle name="Accent3 29" xfId="1840"/>
    <cellStyle name="Accent3 29 2" xfId="1841"/>
    <cellStyle name="Accent3 29 3" xfId="1842"/>
    <cellStyle name="Accent3 3" xfId="1843"/>
    <cellStyle name="Accent3 3 2" xfId="1844"/>
    <cellStyle name="Accent3 3 3" xfId="1845"/>
    <cellStyle name="Accent3 30" xfId="1846"/>
    <cellStyle name="Accent3 30 2" xfId="1847"/>
    <cellStyle name="Accent3 30 3" xfId="1848"/>
    <cellStyle name="Accent3 31" xfId="1849"/>
    <cellStyle name="Accent3 31 2" xfId="1850"/>
    <cellStyle name="Accent3 31 3" xfId="1851"/>
    <cellStyle name="Accent3 32" xfId="1852"/>
    <cellStyle name="Accent3 4" xfId="1853"/>
    <cellStyle name="Accent3 4 2" xfId="1854"/>
    <cellStyle name="Accent3 4 3" xfId="1855"/>
    <cellStyle name="Accent3 5" xfId="1856"/>
    <cellStyle name="Accent3 5 2" xfId="1857"/>
    <cellStyle name="Accent3 5 3" xfId="1858"/>
    <cellStyle name="Accent3 6" xfId="1859"/>
    <cellStyle name="Accent3 6 2" xfId="1860"/>
    <cellStyle name="Accent3 6 3" xfId="1861"/>
    <cellStyle name="Accent3 7" xfId="1862"/>
    <cellStyle name="Accent3 7 2" xfId="1863"/>
    <cellStyle name="Accent3 7 3" xfId="1864"/>
    <cellStyle name="Accent3 8" xfId="1865"/>
    <cellStyle name="Accent3 8 2" xfId="1866"/>
    <cellStyle name="Accent3 8 3" xfId="1867"/>
    <cellStyle name="Accent3 9" xfId="1868"/>
    <cellStyle name="Accent3 9 2" xfId="1869"/>
    <cellStyle name="Accent3 9 3" xfId="1870"/>
    <cellStyle name="Accent4 10" xfId="1871"/>
    <cellStyle name="Accent4 10 2" xfId="1872"/>
    <cellStyle name="Accent4 10 3" xfId="1873"/>
    <cellStyle name="Accent4 11" xfId="1874"/>
    <cellStyle name="Accent4 11 2" xfId="1875"/>
    <cellStyle name="Accent4 11 3" xfId="1876"/>
    <cellStyle name="Accent4 12" xfId="1877"/>
    <cellStyle name="Accent4 12 2" xfId="1878"/>
    <cellStyle name="Accent4 12 3" xfId="1879"/>
    <cellStyle name="Accent4 13" xfId="1880"/>
    <cellStyle name="Accent4 13 2" xfId="1881"/>
    <cellStyle name="Accent4 13 3" xfId="1882"/>
    <cellStyle name="Accent4 14" xfId="1883"/>
    <cellStyle name="Accent4 14 2" xfId="1884"/>
    <cellStyle name="Accent4 14 3" xfId="1885"/>
    <cellStyle name="Accent4 15" xfId="1886"/>
    <cellStyle name="Accent4 15 2" xfId="1887"/>
    <cellStyle name="Accent4 15 3" xfId="1888"/>
    <cellStyle name="Accent4 16" xfId="1889"/>
    <cellStyle name="Accent4 16 2" xfId="1890"/>
    <cellStyle name="Accent4 16 3" xfId="1891"/>
    <cellStyle name="Accent4 17" xfId="1892"/>
    <cellStyle name="Accent4 17 2" xfId="1893"/>
    <cellStyle name="Accent4 17 3" xfId="1894"/>
    <cellStyle name="Accent4 18" xfId="1895"/>
    <cellStyle name="Accent4 18 2" xfId="1896"/>
    <cellStyle name="Accent4 18 3" xfId="1897"/>
    <cellStyle name="Accent4 19" xfId="1898"/>
    <cellStyle name="Accent4 19 2" xfId="1899"/>
    <cellStyle name="Accent4 19 3" xfId="1900"/>
    <cellStyle name="Accent4 2" xfId="1901"/>
    <cellStyle name="Accent4 2 2" xfId="1902"/>
    <cellStyle name="Accent4 2 3" xfId="1903"/>
    <cellStyle name="Accent4 20" xfId="1904"/>
    <cellStyle name="Accent4 20 2" xfId="1905"/>
    <cellStyle name="Accent4 20 3" xfId="1906"/>
    <cellStyle name="Accent4 21" xfId="1907"/>
    <cellStyle name="Accent4 21 2" xfId="1908"/>
    <cellStyle name="Accent4 21 3" xfId="1909"/>
    <cellStyle name="Accent4 22" xfId="1910"/>
    <cellStyle name="Accent4 22 2" xfId="1911"/>
    <cellStyle name="Accent4 22 3" xfId="1912"/>
    <cellStyle name="Accent4 23" xfId="1913"/>
    <cellStyle name="Accent4 23 2" xfId="1914"/>
    <cellStyle name="Accent4 23 3" xfId="1915"/>
    <cellStyle name="Accent4 24" xfId="1916"/>
    <cellStyle name="Accent4 24 2" xfId="1917"/>
    <cellStyle name="Accent4 24 3" xfId="1918"/>
    <cellStyle name="Accent4 25" xfId="1919"/>
    <cellStyle name="Accent4 25 2" xfId="1920"/>
    <cellStyle name="Accent4 25 3" xfId="1921"/>
    <cellStyle name="Accent4 26" xfId="1922"/>
    <cellStyle name="Accent4 26 2" xfId="1923"/>
    <cellStyle name="Accent4 26 3" xfId="1924"/>
    <cellStyle name="Accent4 27" xfId="1925"/>
    <cellStyle name="Accent4 27 2" xfId="1926"/>
    <cellStyle name="Accent4 27 3" xfId="1927"/>
    <cellStyle name="Accent4 28" xfId="1928"/>
    <cellStyle name="Accent4 28 2" xfId="1929"/>
    <cellStyle name="Accent4 28 3" xfId="1930"/>
    <cellStyle name="Accent4 29" xfId="1931"/>
    <cellStyle name="Accent4 29 2" xfId="1932"/>
    <cellStyle name="Accent4 29 3" xfId="1933"/>
    <cellStyle name="Accent4 3" xfId="1934"/>
    <cellStyle name="Accent4 3 2" xfId="1935"/>
    <cellStyle name="Accent4 3 3" xfId="1936"/>
    <cellStyle name="Accent4 30" xfId="1937"/>
    <cellStyle name="Accent4 30 2" xfId="1938"/>
    <cellStyle name="Accent4 30 3" xfId="1939"/>
    <cellStyle name="Accent4 31" xfId="1940"/>
    <cellStyle name="Accent4 31 2" xfId="1941"/>
    <cellStyle name="Accent4 31 3" xfId="1942"/>
    <cellStyle name="Accent4 32" xfId="1943"/>
    <cellStyle name="Accent4 4" xfId="1944"/>
    <cellStyle name="Accent4 4 2" xfId="1945"/>
    <cellStyle name="Accent4 4 3" xfId="1946"/>
    <cellStyle name="Accent4 5" xfId="1947"/>
    <cellStyle name="Accent4 5 2" xfId="1948"/>
    <cellStyle name="Accent4 5 3" xfId="1949"/>
    <cellStyle name="Accent4 6" xfId="1950"/>
    <cellStyle name="Accent4 6 2" xfId="1951"/>
    <cellStyle name="Accent4 6 3" xfId="1952"/>
    <cellStyle name="Accent4 7" xfId="1953"/>
    <cellStyle name="Accent4 7 2" xfId="1954"/>
    <cellStyle name="Accent4 7 3" xfId="1955"/>
    <cellStyle name="Accent4 8" xfId="1956"/>
    <cellStyle name="Accent4 8 2" xfId="1957"/>
    <cellStyle name="Accent4 8 3" xfId="1958"/>
    <cellStyle name="Accent4 9" xfId="1959"/>
    <cellStyle name="Accent4 9 2" xfId="1960"/>
    <cellStyle name="Accent4 9 3" xfId="1961"/>
    <cellStyle name="Accent5 10" xfId="1962"/>
    <cellStyle name="Accent5 10 2" xfId="1963"/>
    <cellStyle name="Accent5 10 3" xfId="1964"/>
    <cellStyle name="Accent5 11" xfId="1965"/>
    <cellStyle name="Accent5 11 2" xfId="1966"/>
    <cellStyle name="Accent5 11 3" xfId="1967"/>
    <cellStyle name="Accent5 12" xfId="1968"/>
    <cellStyle name="Accent5 12 2" xfId="1969"/>
    <cellStyle name="Accent5 12 3" xfId="1970"/>
    <cellStyle name="Accent5 13" xfId="1971"/>
    <cellStyle name="Accent5 13 2" xfId="1972"/>
    <cellStyle name="Accent5 13 3" xfId="1973"/>
    <cellStyle name="Accent5 14" xfId="1974"/>
    <cellStyle name="Accent5 14 2" xfId="1975"/>
    <cellStyle name="Accent5 14 3" xfId="1976"/>
    <cellStyle name="Accent5 15" xfId="1977"/>
    <cellStyle name="Accent5 15 2" xfId="1978"/>
    <cellStyle name="Accent5 15 3" xfId="1979"/>
    <cellStyle name="Accent5 16" xfId="1980"/>
    <cellStyle name="Accent5 16 2" xfId="1981"/>
    <cellStyle name="Accent5 16 3" xfId="1982"/>
    <cellStyle name="Accent5 17" xfId="1983"/>
    <cellStyle name="Accent5 17 2" xfId="1984"/>
    <cellStyle name="Accent5 17 3" xfId="1985"/>
    <cellStyle name="Accent5 18" xfId="1986"/>
    <cellStyle name="Accent5 18 2" xfId="1987"/>
    <cellStyle name="Accent5 18 3" xfId="1988"/>
    <cellStyle name="Accent5 19" xfId="1989"/>
    <cellStyle name="Accent5 19 2" xfId="1990"/>
    <cellStyle name="Accent5 19 3" xfId="1991"/>
    <cellStyle name="Accent5 2" xfId="1992"/>
    <cellStyle name="Accent5 2 2" xfId="1993"/>
    <cellStyle name="Accent5 2 3" xfId="1994"/>
    <cellStyle name="Accent5 20" xfId="1995"/>
    <cellStyle name="Accent5 20 2" xfId="1996"/>
    <cellStyle name="Accent5 20 3" xfId="1997"/>
    <cellStyle name="Accent5 21" xfId="1998"/>
    <cellStyle name="Accent5 21 2" xfId="1999"/>
    <cellStyle name="Accent5 21 3" xfId="2000"/>
    <cellStyle name="Accent5 22" xfId="2001"/>
    <cellStyle name="Accent5 22 2" xfId="2002"/>
    <cellStyle name="Accent5 22 3" xfId="2003"/>
    <cellStyle name="Accent5 23" xfId="2004"/>
    <cellStyle name="Accent5 23 2" xfId="2005"/>
    <cellStyle name="Accent5 23 3" xfId="2006"/>
    <cellStyle name="Accent5 24" xfId="2007"/>
    <cellStyle name="Accent5 24 2" xfId="2008"/>
    <cellStyle name="Accent5 24 3" xfId="2009"/>
    <cellStyle name="Accent5 25" xfId="2010"/>
    <cellStyle name="Accent5 25 2" xfId="2011"/>
    <cellStyle name="Accent5 25 3" xfId="2012"/>
    <cellStyle name="Accent5 26" xfId="2013"/>
    <cellStyle name="Accent5 26 2" xfId="2014"/>
    <cellStyle name="Accent5 26 3" xfId="2015"/>
    <cellStyle name="Accent5 27" xfId="2016"/>
    <cellStyle name="Accent5 27 2" xfId="2017"/>
    <cellStyle name="Accent5 27 3" xfId="2018"/>
    <cellStyle name="Accent5 28" xfId="2019"/>
    <cellStyle name="Accent5 28 2" xfId="2020"/>
    <cellStyle name="Accent5 28 3" xfId="2021"/>
    <cellStyle name="Accent5 29" xfId="2022"/>
    <cellStyle name="Accent5 29 2" xfId="2023"/>
    <cellStyle name="Accent5 29 3" xfId="2024"/>
    <cellStyle name="Accent5 3" xfId="2025"/>
    <cellStyle name="Accent5 3 2" xfId="2026"/>
    <cellStyle name="Accent5 3 3" xfId="2027"/>
    <cellStyle name="Accent5 30" xfId="2028"/>
    <cellStyle name="Accent5 30 2" xfId="2029"/>
    <cellStyle name="Accent5 30 3" xfId="2030"/>
    <cellStyle name="Accent5 31" xfId="2031"/>
    <cellStyle name="Accent5 31 2" xfId="2032"/>
    <cellStyle name="Accent5 31 3" xfId="2033"/>
    <cellStyle name="Accent5 32" xfId="2034"/>
    <cellStyle name="Accent5 4" xfId="2035"/>
    <cellStyle name="Accent5 4 2" xfId="2036"/>
    <cellStyle name="Accent5 4 3" xfId="2037"/>
    <cellStyle name="Accent5 5" xfId="2038"/>
    <cellStyle name="Accent5 5 2" xfId="2039"/>
    <cellStyle name="Accent5 5 3" xfId="2040"/>
    <cellStyle name="Accent5 6" xfId="2041"/>
    <cellStyle name="Accent5 6 2" xfId="2042"/>
    <cellStyle name="Accent5 6 3" xfId="2043"/>
    <cellStyle name="Accent5 7" xfId="2044"/>
    <cellStyle name="Accent5 7 2" xfId="2045"/>
    <cellStyle name="Accent5 7 3" xfId="2046"/>
    <cellStyle name="Accent5 8" xfId="2047"/>
    <cellStyle name="Accent5 8 2" xfId="2048"/>
    <cellStyle name="Accent5 8 3" xfId="2049"/>
    <cellStyle name="Accent5 9" xfId="2050"/>
    <cellStyle name="Accent5 9 2" xfId="2051"/>
    <cellStyle name="Accent5 9 3" xfId="2052"/>
    <cellStyle name="Accent6 10" xfId="2053"/>
    <cellStyle name="Accent6 10 2" xfId="2054"/>
    <cellStyle name="Accent6 10 3" xfId="2055"/>
    <cellStyle name="Accent6 11" xfId="2056"/>
    <cellStyle name="Accent6 11 2" xfId="2057"/>
    <cellStyle name="Accent6 11 3" xfId="2058"/>
    <cellStyle name="Accent6 12" xfId="2059"/>
    <cellStyle name="Accent6 12 2" xfId="2060"/>
    <cellStyle name="Accent6 12 3" xfId="2061"/>
    <cellStyle name="Accent6 13" xfId="2062"/>
    <cellStyle name="Accent6 13 2" xfId="2063"/>
    <cellStyle name="Accent6 13 3" xfId="2064"/>
    <cellStyle name="Accent6 14" xfId="2065"/>
    <cellStyle name="Accent6 14 2" xfId="2066"/>
    <cellStyle name="Accent6 14 3" xfId="2067"/>
    <cellStyle name="Accent6 15" xfId="2068"/>
    <cellStyle name="Accent6 15 2" xfId="2069"/>
    <cellStyle name="Accent6 15 3" xfId="2070"/>
    <cellStyle name="Accent6 16" xfId="2071"/>
    <cellStyle name="Accent6 16 2" xfId="2072"/>
    <cellStyle name="Accent6 16 3" xfId="2073"/>
    <cellStyle name="Accent6 17" xfId="2074"/>
    <cellStyle name="Accent6 17 2" xfId="2075"/>
    <cellStyle name="Accent6 17 3" xfId="2076"/>
    <cellStyle name="Accent6 18" xfId="2077"/>
    <cellStyle name="Accent6 18 2" xfId="2078"/>
    <cellStyle name="Accent6 18 3" xfId="2079"/>
    <cellStyle name="Accent6 19" xfId="2080"/>
    <cellStyle name="Accent6 19 2" xfId="2081"/>
    <cellStyle name="Accent6 19 3" xfId="2082"/>
    <cellStyle name="Accent6 2" xfId="2083"/>
    <cellStyle name="Accent6 2 2" xfId="2084"/>
    <cellStyle name="Accent6 2 3" xfId="2085"/>
    <cellStyle name="Accent6 20" xfId="2086"/>
    <cellStyle name="Accent6 20 2" xfId="2087"/>
    <cellStyle name="Accent6 20 3" xfId="2088"/>
    <cellStyle name="Accent6 21" xfId="2089"/>
    <cellStyle name="Accent6 21 2" xfId="2090"/>
    <cellStyle name="Accent6 21 3" xfId="2091"/>
    <cellStyle name="Accent6 22" xfId="2092"/>
    <cellStyle name="Accent6 22 2" xfId="2093"/>
    <cellStyle name="Accent6 22 3" xfId="2094"/>
    <cellStyle name="Accent6 23" xfId="2095"/>
    <cellStyle name="Accent6 23 2" xfId="2096"/>
    <cellStyle name="Accent6 23 3" xfId="2097"/>
    <cellStyle name="Accent6 24" xfId="2098"/>
    <cellStyle name="Accent6 24 2" xfId="2099"/>
    <cellStyle name="Accent6 24 3" xfId="2100"/>
    <cellStyle name="Accent6 25" xfId="2101"/>
    <cellStyle name="Accent6 25 2" xfId="2102"/>
    <cellStyle name="Accent6 25 3" xfId="2103"/>
    <cellStyle name="Accent6 26" xfId="2104"/>
    <cellStyle name="Accent6 26 2" xfId="2105"/>
    <cellStyle name="Accent6 26 3" xfId="2106"/>
    <cellStyle name="Accent6 27" xfId="2107"/>
    <cellStyle name="Accent6 27 2" xfId="2108"/>
    <cellStyle name="Accent6 27 3" xfId="2109"/>
    <cellStyle name="Accent6 28" xfId="2110"/>
    <cellStyle name="Accent6 28 2" xfId="2111"/>
    <cellStyle name="Accent6 28 3" xfId="2112"/>
    <cellStyle name="Accent6 29" xfId="2113"/>
    <cellStyle name="Accent6 29 2" xfId="2114"/>
    <cellStyle name="Accent6 29 3" xfId="2115"/>
    <cellStyle name="Accent6 3" xfId="2116"/>
    <cellStyle name="Accent6 3 2" xfId="2117"/>
    <cellStyle name="Accent6 3 3" xfId="2118"/>
    <cellStyle name="Accent6 30" xfId="2119"/>
    <cellStyle name="Accent6 30 2" xfId="2120"/>
    <cellStyle name="Accent6 30 3" xfId="2121"/>
    <cellStyle name="Accent6 31" xfId="2122"/>
    <cellStyle name="Accent6 31 2" xfId="2123"/>
    <cellStyle name="Accent6 31 3" xfId="2124"/>
    <cellStyle name="Accent6 32" xfId="2125"/>
    <cellStyle name="Accent6 4" xfId="2126"/>
    <cellStyle name="Accent6 4 2" xfId="2127"/>
    <cellStyle name="Accent6 4 3" xfId="2128"/>
    <cellStyle name="Accent6 5" xfId="2129"/>
    <cellStyle name="Accent6 5 2" xfId="2130"/>
    <cellStyle name="Accent6 5 3" xfId="2131"/>
    <cellStyle name="Accent6 6" xfId="2132"/>
    <cellStyle name="Accent6 6 2" xfId="2133"/>
    <cellStyle name="Accent6 6 3" xfId="2134"/>
    <cellStyle name="Accent6 7" xfId="2135"/>
    <cellStyle name="Accent6 7 2" xfId="2136"/>
    <cellStyle name="Accent6 7 3" xfId="2137"/>
    <cellStyle name="Accent6 8" xfId="2138"/>
    <cellStyle name="Accent6 8 2" xfId="2139"/>
    <cellStyle name="Accent6 8 3" xfId="2140"/>
    <cellStyle name="Accent6 9" xfId="2141"/>
    <cellStyle name="Accent6 9 2" xfId="2142"/>
    <cellStyle name="Accent6 9 3" xfId="2143"/>
    <cellStyle name="AeE­ [0]_INQUIRY ¿?¾÷AßAø " xfId="2144"/>
    <cellStyle name="AeE­_INQUIRY ¿?¾÷AßAø " xfId="2145"/>
    <cellStyle name="AÞ¸¶ [0]_INQUIRY ¿?¾÷AßAø " xfId="2146"/>
    <cellStyle name="AÞ¸¶_INQUIRY ¿?¾÷AßAø " xfId="2147"/>
    <cellStyle name="Bad 10" xfId="2148"/>
    <cellStyle name="Bad 11" xfId="2149"/>
    <cellStyle name="Bad 12" xfId="2150"/>
    <cellStyle name="Bad 13" xfId="2151"/>
    <cellStyle name="Bad 14" xfId="2152"/>
    <cellStyle name="Bad 15" xfId="2153"/>
    <cellStyle name="Bad 16" xfId="2154"/>
    <cellStyle name="Bad 17" xfId="2155"/>
    <cellStyle name="Bad 18" xfId="2156"/>
    <cellStyle name="Bad 19" xfId="2157"/>
    <cellStyle name="Bad 2" xfId="2158"/>
    <cellStyle name="Bad 2 2" xfId="2159"/>
    <cellStyle name="Bad 20" xfId="2160"/>
    <cellStyle name="Bad 21" xfId="2161"/>
    <cellStyle name="Bad 22" xfId="2162"/>
    <cellStyle name="Bad 23" xfId="2163"/>
    <cellStyle name="Bad 24" xfId="2164"/>
    <cellStyle name="Bad 25" xfId="2165"/>
    <cellStyle name="Bad 26" xfId="2166"/>
    <cellStyle name="Bad 27" xfId="2167"/>
    <cellStyle name="Bad 28" xfId="2168"/>
    <cellStyle name="Bad 29" xfId="2169"/>
    <cellStyle name="Bad 3" xfId="2170"/>
    <cellStyle name="Bad 30" xfId="2171"/>
    <cellStyle name="Bad 31" xfId="2172"/>
    <cellStyle name="Bad 4" xfId="2173"/>
    <cellStyle name="Bad 5" xfId="2174"/>
    <cellStyle name="Bad 6" xfId="2175"/>
    <cellStyle name="Bad 7" xfId="2176"/>
    <cellStyle name="Bad 8" xfId="2177"/>
    <cellStyle name="Bad 9" xfId="2178"/>
    <cellStyle name="Black" xfId="2179"/>
    <cellStyle name="Body" xfId="2180"/>
    <cellStyle name="BodyText" xfId="4528"/>
    <cellStyle name="BodyTextWith_K_SEP" xfId="4529"/>
    <cellStyle name="Border" xfId="2181"/>
    <cellStyle name="BT_Normal_RC1" xfId="4530"/>
    <cellStyle name="C?AØ_¿?¾÷CoE² " xfId="2182"/>
    <cellStyle name="C¥AØ_¿?¾÷CoE² " xfId="2183"/>
    <cellStyle name="C￥AØ_¿μ¾÷CoE² " xfId="2184"/>
    <cellStyle name="Calc Currency (0)" xfId="2185"/>
    <cellStyle name="Calc Currency (0) 2" xfId="2186"/>
    <cellStyle name="Calculation 10" xfId="2187"/>
    <cellStyle name="Calculation 11" xfId="2188"/>
    <cellStyle name="Calculation 12" xfId="2189"/>
    <cellStyle name="Calculation 13" xfId="2190"/>
    <cellStyle name="Calculation 14" xfId="2191"/>
    <cellStyle name="Calculation 15" xfId="2192"/>
    <cellStyle name="Calculation 16" xfId="2193"/>
    <cellStyle name="Calculation 17" xfId="2194"/>
    <cellStyle name="Calculation 18" xfId="2195"/>
    <cellStyle name="Calculation 19" xfId="2196"/>
    <cellStyle name="Calculation 2" xfId="2197"/>
    <cellStyle name="Calculation 2 2" xfId="2198"/>
    <cellStyle name="Calculation 20" xfId="2199"/>
    <cellStyle name="Calculation 21" xfId="2200"/>
    <cellStyle name="Calculation 22" xfId="2201"/>
    <cellStyle name="Calculation 23" xfId="2202"/>
    <cellStyle name="Calculation 24" xfId="2203"/>
    <cellStyle name="Calculation 25" xfId="2204"/>
    <cellStyle name="Calculation 26" xfId="2205"/>
    <cellStyle name="Calculation 27" xfId="2206"/>
    <cellStyle name="Calculation 28" xfId="2207"/>
    <cellStyle name="Calculation 29" xfId="2208"/>
    <cellStyle name="Calculation 3" xfId="2209"/>
    <cellStyle name="Calculation 30" xfId="2210"/>
    <cellStyle name="Calculation 31" xfId="2211"/>
    <cellStyle name="Calculation 4" xfId="2212"/>
    <cellStyle name="Calculation 5" xfId="2213"/>
    <cellStyle name="Calculation 6" xfId="2214"/>
    <cellStyle name="Calculation 7" xfId="2215"/>
    <cellStyle name="Calculation 8" xfId="2216"/>
    <cellStyle name="Calculation 9" xfId="2217"/>
    <cellStyle name="Check Cell 10" xfId="2218"/>
    <cellStyle name="Check Cell 11" xfId="2219"/>
    <cellStyle name="Check Cell 12" xfId="2220"/>
    <cellStyle name="Check Cell 13" xfId="2221"/>
    <cellStyle name="Check Cell 14" xfId="2222"/>
    <cellStyle name="Check Cell 15" xfId="2223"/>
    <cellStyle name="Check Cell 16" xfId="2224"/>
    <cellStyle name="Check Cell 17" xfId="2225"/>
    <cellStyle name="Check Cell 18" xfId="2226"/>
    <cellStyle name="Check Cell 19" xfId="2227"/>
    <cellStyle name="Check Cell 2" xfId="2228"/>
    <cellStyle name="Check Cell 2 2" xfId="2229"/>
    <cellStyle name="Check Cell 20" xfId="2230"/>
    <cellStyle name="Check Cell 21" xfId="2231"/>
    <cellStyle name="Check Cell 22" xfId="2232"/>
    <cellStyle name="Check Cell 23" xfId="2233"/>
    <cellStyle name="Check Cell 24" xfId="2234"/>
    <cellStyle name="Check Cell 25" xfId="2235"/>
    <cellStyle name="Check Cell 26" xfId="2236"/>
    <cellStyle name="Check Cell 27" xfId="2237"/>
    <cellStyle name="Check Cell 28" xfId="2238"/>
    <cellStyle name="Check Cell 29" xfId="2239"/>
    <cellStyle name="Check Cell 3" xfId="2240"/>
    <cellStyle name="Check Cell 30" xfId="2241"/>
    <cellStyle name="Check Cell 31" xfId="2242"/>
    <cellStyle name="Check Cell 4" xfId="2243"/>
    <cellStyle name="Check Cell 5" xfId="2244"/>
    <cellStyle name="Check Cell 6" xfId="2245"/>
    <cellStyle name="Check Cell 7" xfId="2246"/>
    <cellStyle name="Check Cell 8" xfId="2247"/>
    <cellStyle name="Check Cell 9" xfId="2248"/>
    <cellStyle name="Comma 10" xfId="2249"/>
    <cellStyle name="Comma 11" xfId="2250"/>
    <cellStyle name="Comma 12" xfId="4525"/>
    <cellStyle name="Comma 13" xfId="2251"/>
    <cellStyle name="Comma 14" xfId="4531"/>
    <cellStyle name="Comma 15" xfId="2252"/>
    <cellStyle name="Comma 16" xfId="2253"/>
    <cellStyle name="Comma 17" xfId="2254"/>
    <cellStyle name="Comma 19" xfId="2255"/>
    <cellStyle name="Comma 2" xfId="2256"/>
    <cellStyle name="Comma 2 2" xfId="2257"/>
    <cellStyle name="Comma 2 2 2" xfId="2258"/>
    <cellStyle name="Comma 2 2 2 2" xfId="2259"/>
    <cellStyle name="Comma 2 2 2_Sheet2" xfId="2260"/>
    <cellStyle name="Comma 2 2 3" xfId="2261"/>
    <cellStyle name="Comma 2 2_Sheet2" xfId="2262"/>
    <cellStyle name="Comma 2 3" xfId="2263"/>
    <cellStyle name="Comma 2 3 2" xfId="2264"/>
    <cellStyle name="Comma 2 3_Sheet2" xfId="2265"/>
    <cellStyle name="Comma 2_Sheet2" xfId="2266"/>
    <cellStyle name="Comma 21" xfId="2267"/>
    <cellStyle name="Comma 22" xfId="2268"/>
    <cellStyle name="Comma 25" xfId="2269"/>
    <cellStyle name="Comma 26" xfId="2270"/>
    <cellStyle name="Comma 28" xfId="2271"/>
    <cellStyle name="Comma 3" xfId="2272"/>
    <cellStyle name="Comma 3 2" xfId="4532"/>
    <cellStyle name="Comma 30" xfId="2273"/>
    <cellStyle name="Comma 4" xfId="2274"/>
    <cellStyle name="Comma 4 2" xfId="2275"/>
    <cellStyle name="Comma 4 3" xfId="2276"/>
    <cellStyle name="Comma 4 3 2" xfId="2277"/>
    <cellStyle name="Comma 4 3 3" xfId="2278"/>
    <cellStyle name="Comma 5" xfId="2279"/>
    <cellStyle name="Comma 5 2" xfId="4533"/>
    <cellStyle name="Comma 6" xfId="2280"/>
    <cellStyle name="Comma 6 2" xfId="2281"/>
    <cellStyle name="Comma 6 3" xfId="2282"/>
    <cellStyle name="Comma 6 4" xfId="4534"/>
    <cellStyle name="Comma 6_Sheet2" xfId="2283"/>
    <cellStyle name="Comma 7" xfId="2284"/>
    <cellStyle name="Comma 8" xfId="2285"/>
    <cellStyle name="Comma 8 2" xfId="2286"/>
    <cellStyle name="Comma 9" xfId="2287"/>
    <cellStyle name="Comma0" xfId="2288"/>
    <cellStyle name="Copied" xfId="2289"/>
    <cellStyle name="Currency 2" xfId="2290"/>
    <cellStyle name="Currency 2 2" xfId="2291"/>
    <cellStyle name="Currency 2 3" xfId="2292"/>
    <cellStyle name="Currency 2 4" xfId="2293"/>
    <cellStyle name="Currency 3" xfId="2294"/>
    <cellStyle name="Currency0" xfId="2295"/>
    <cellStyle name="Currency0 2" xfId="2296"/>
    <cellStyle name="Currency0 3" xfId="2297"/>
    <cellStyle name="Currency0 3 2" xfId="2298"/>
    <cellStyle name="Date" xfId="2299"/>
    <cellStyle name="Dezimal [0]_laroux" xfId="2300"/>
    <cellStyle name="Dezimal_laroux" xfId="2301"/>
    <cellStyle name="Entered" xfId="2302"/>
    <cellStyle name="Euro" xfId="2303"/>
    <cellStyle name="Euro 2" xfId="2304"/>
    <cellStyle name="Euro 3" xfId="2305"/>
    <cellStyle name="Euro 3 2" xfId="2306"/>
    <cellStyle name="Excel Built-in Normal" xfId="2307"/>
    <cellStyle name="Excel Built-in Normal 2" xfId="4535"/>
    <cellStyle name="Explanatory Text 10" xfId="2308"/>
    <cellStyle name="Explanatory Text 11" xfId="2309"/>
    <cellStyle name="Explanatory Text 12" xfId="2310"/>
    <cellStyle name="Explanatory Text 13" xfId="2311"/>
    <cellStyle name="Explanatory Text 14" xfId="2312"/>
    <cellStyle name="Explanatory Text 15" xfId="2313"/>
    <cellStyle name="Explanatory Text 16" xfId="2314"/>
    <cellStyle name="Explanatory Text 17" xfId="2315"/>
    <cellStyle name="Explanatory Text 18" xfId="2316"/>
    <cellStyle name="Explanatory Text 19" xfId="2317"/>
    <cellStyle name="Explanatory Text 2" xfId="2318"/>
    <cellStyle name="Explanatory Text 2 2" xfId="2319"/>
    <cellStyle name="Explanatory Text 20" xfId="2320"/>
    <cellStyle name="Explanatory Text 21" xfId="2321"/>
    <cellStyle name="Explanatory Text 22" xfId="2322"/>
    <cellStyle name="Explanatory Text 23" xfId="2323"/>
    <cellStyle name="Explanatory Text 24" xfId="2324"/>
    <cellStyle name="Explanatory Text 25" xfId="2325"/>
    <cellStyle name="Explanatory Text 26" xfId="2326"/>
    <cellStyle name="Explanatory Text 27" xfId="2327"/>
    <cellStyle name="Explanatory Text 28" xfId="2328"/>
    <cellStyle name="Explanatory Text 29" xfId="2329"/>
    <cellStyle name="Explanatory Text 3" xfId="2330"/>
    <cellStyle name="Explanatory Text 30" xfId="2331"/>
    <cellStyle name="Explanatory Text 31" xfId="2332"/>
    <cellStyle name="Explanatory Text 4" xfId="2333"/>
    <cellStyle name="Explanatory Text 5" xfId="2334"/>
    <cellStyle name="Explanatory Text 6" xfId="2335"/>
    <cellStyle name="Explanatory Text 7" xfId="2336"/>
    <cellStyle name="Explanatory Text 8" xfId="2337"/>
    <cellStyle name="Explanatory Text 9" xfId="2338"/>
    <cellStyle name="Fixed" xfId="2339"/>
    <cellStyle name="FootNote" xfId="4536"/>
    <cellStyle name="FootNote 2" xfId="4537"/>
    <cellStyle name="Good 10" xfId="2340"/>
    <cellStyle name="Good 11" xfId="2341"/>
    <cellStyle name="Good 12" xfId="2342"/>
    <cellStyle name="Good 13" xfId="2343"/>
    <cellStyle name="Good 14" xfId="2344"/>
    <cellStyle name="Good 15" xfId="2345"/>
    <cellStyle name="Good 16" xfId="2346"/>
    <cellStyle name="Good 17" xfId="2347"/>
    <cellStyle name="Good 18" xfId="2348"/>
    <cellStyle name="Good 19" xfId="2349"/>
    <cellStyle name="Good 2" xfId="2350"/>
    <cellStyle name="Good 2 2" xfId="2351"/>
    <cellStyle name="Good 20" xfId="2352"/>
    <cellStyle name="Good 21" xfId="2353"/>
    <cellStyle name="Good 22" xfId="2354"/>
    <cellStyle name="Good 23" xfId="2355"/>
    <cellStyle name="Good 24" xfId="2356"/>
    <cellStyle name="Good 25" xfId="2357"/>
    <cellStyle name="Good 26" xfId="2358"/>
    <cellStyle name="Good 27" xfId="2359"/>
    <cellStyle name="Good 28" xfId="2360"/>
    <cellStyle name="Good 29" xfId="2361"/>
    <cellStyle name="Good 3" xfId="2362"/>
    <cellStyle name="Good 30" xfId="2363"/>
    <cellStyle name="Good 31" xfId="2364"/>
    <cellStyle name="Good 4" xfId="2365"/>
    <cellStyle name="Good 5" xfId="2366"/>
    <cellStyle name="Good 6" xfId="2367"/>
    <cellStyle name="Good 7" xfId="2368"/>
    <cellStyle name="Good 8" xfId="2369"/>
    <cellStyle name="Good 9" xfId="2370"/>
    <cellStyle name="Grey" xfId="2371"/>
    <cellStyle name="Grey 2" xfId="2372"/>
    <cellStyle name="grey band" xfId="4538"/>
    <cellStyle name="HC_Bold_TL1" xfId="4539"/>
    <cellStyle name="Head 1" xfId="2373"/>
    <cellStyle name="Header1" xfId="2374"/>
    <cellStyle name="Header2" xfId="2375"/>
    <cellStyle name="HeaderText" xfId="4540"/>
    <cellStyle name="Heading 1 10" xfId="2376"/>
    <cellStyle name="Heading 1 10 2" xfId="2377"/>
    <cellStyle name="Heading 1 10 3" xfId="2378"/>
    <cellStyle name="Heading 1 11" xfId="2379"/>
    <cellStyle name="Heading 1 11 2" xfId="2380"/>
    <cellStyle name="Heading 1 11 3" xfId="2381"/>
    <cellStyle name="Heading 1 12" xfId="2382"/>
    <cellStyle name="Heading 1 12 2" xfId="2383"/>
    <cellStyle name="Heading 1 12 3" xfId="2384"/>
    <cellStyle name="Heading 1 13" xfId="2385"/>
    <cellStyle name="Heading 1 13 2" xfId="2386"/>
    <cellStyle name="Heading 1 13 3" xfId="2387"/>
    <cellStyle name="Heading 1 14" xfId="2388"/>
    <cellStyle name="Heading 1 14 2" xfId="2389"/>
    <cellStyle name="Heading 1 14 3" xfId="2390"/>
    <cellStyle name="Heading 1 15" xfId="2391"/>
    <cellStyle name="Heading 1 15 2" xfId="2392"/>
    <cellStyle name="Heading 1 15 3" xfId="2393"/>
    <cellStyle name="Heading 1 16" xfId="2394"/>
    <cellStyle name="Heading 1 16 2" xfId="2395"/>
    <cellStyle name="Heading 1 16 3" xfId="2396"/>
    <cellStyle name="Heading 1 17" xfId="2397"/>
    <cellStyle name="Heading 1 17 2" xfId="2398"/>
    <cellStyle name="Heading 1 17 3" xfId="2399"/>
    <cellStyle name="Heading 1 18" xfId="2400"/>
    <cellStyle name="Heading 1 18 2" xfId="2401"/>
    <cellStyle name="Heading 1 18 3" xfId="2402"/>
    <cellStyle name="Heading 1 19" xfId="2403"/>
    <cellStyle name="Heading 1 19 2" xfId="2404"/>
    <cellStyle name="Heading 1 19 3" xfId="2405"/>
    <cellStyle name="Heading 1 2" xfId="2406"/>
    <cellStyle name="Heading 1 2 2" xfId="2407"/>
    <cellStyle name="Heading 1 2 3" xfId="2408"/>
    <cellStyle name="Heading 1 20" xfId="2409"/>
    <cellStyle name="Heading 1 20 2" xfId="2410"/>
    <cellStyle name="Heading 1 20 3" xfId="2411"/>
    <cellStyle name="Heading 1 21" xfId="2412"/>
    <cellStyle name="Heading 1 21 2" xfId="2413"/>
    <cellStyle name="Heading 1 21 3" xfId="2414"/>
    <cellStyle name="Heading 1 22" xfId="2415"/>
    <cellStyle name="Heading 1 22 2" xfId="2416"/>
    <cellStyle name="Heading 1 22 3" xfId="2417"/>
    <cellStyle name="Heading 1 23" xfId="2418"/>
    <cellStyle name="Heading 1 23 2" xfId="2419"/>
    <cellStyle name="Heading 1 23 3" xfId="2420"/>
    <cellStyle name="Heading 1 24" xfId="2421"/>
    <cellStyle name="Heading 1 24 2" xfId="2422"/>
    <cellStyle name="Heading 1 24 3" xfId="2423"/>
    <cellStyle name="Heading 1 25" xfId="2424"/>
    <cellStyle name="Heading 1 25 2" xfId="2425"/>
    <cellStyle name="Heading 1 25 3" xfId="2426"/>
    <cellStyle name="Heading 1 26" xfId="2427"/>
    <cellStyle name="Heading 1 26 2" xfId="2428"/>
    <cellStyle name="Heading 1 26 3" xfId="2429"/>
    <cellStyle name="Heading 1 27" xfId="2430"/>
    <cellStyle name="Heading 1 27 2" xfId="2431"/>
    <cellStyle name="Heading 1 27 3" xfId="2432"/>
    <cellStyle name="Heading 1 28" xfId="2433"/>
    <cellStyle name="Heading 1 28 2" xfId="2434"/>
    <cellStyle name="Heading 1 28 3" xfId="2435"/>
    <cellStyle name="Heading 1 29" xfId="2436"/>
    <cellStyle name="Heading 1 29 2" xfId="2437"/>
    <cellStyle name="Heading 1 29 3" xfId="2438"/>
    <cellStyle name="Heading 1 3" xfId="2439"/>
    <cellStyle name="Heading 1 3 2" xfId="2440"/>
    <cellStyle name="Heading 1 3 3" xfId="2441"/>
    <cellStyle name="Heading 1 30" xfId="2442"/>
    <cellStyle name="Heading 1 30 2" xfId="2443"/>
    <cellStyle name="Heading 1 30 3" xfId="2444"/>
    <cellStyle name="Heading 1 31" xfId="2445"/>
    <cellStyle name="Heading 1 31 2" xfId="2446"/>
    <cellStyle name="Heading 1 31 3" xfId="2447"/>
    <cellStyle name="Heading 1 32" xfId="2448"/>
    <cellStyle name="Heading 1 4" xfId="2449"/>
    <cellStyle name="Heading 1 4 2" xfId="2450"/>
    <cellStyle name="Heading 1 4 3" xfId="2451"/>
    <cellStyle name="Heading 1 5" xfId="2452"/>
    <cellStyle name="Heading 1 5 2" xfId="2453"/>
    <cellStyle name="Heading 1 5 3" xfId="2454"/>
    <cellStyle name="Heading 1 6" xfId="2455"/>
    <cellStyle name="Heading 1 6 2" xfId="2456"/>
    <cellStyle name="Heading 1 6 3" xfId="2457"/>
    <cellStyle name="Heading 1 7" xfId="2458"/>
    <cellStyle name="Heading 1 7 2" xfId="2459"/>
    <cellStyle name="Heading 1 7 3" xfId="2460"/>
    <cellStyle name="Heading 1 8" xfId="2461"/>
    <cellStyle name="Heading 1 8 2" xfId="2462"/>
    <cellStyle name="Heading 1 8 3" xfId="2463"/>
    <cellStyle name="Heading 1 9" xfId="2464"/>
    <cellStyle name="Heading 1 9 2" xfId="2465"/>
    <cellStyle name="Heading 1 9 3" xfId="2466"/>
    <cellStyle name="Heading 2 10" xfId="2467"/>
    <cellStyle name="Heading 2 10 2" xfId="2468"/>
    <cellStyle name="Heading 2 10 3" xfId="2469"/>
    <cellStyle name="Heading 2 11" xfId="2470"/>
    <cellStyle name="Heading 2 11 2" xfId="2471"/>
    <cellStyle name="Heading 2 11 3" xfId="2472"/>
    <cellStyle name="Heading 2 12" xfId="2473"/>
    <cellStyle name="Heading 2 12 2" xfId="2474"/>
    <cellStyle name="Heading 2 12 3" xfId="2475"/>
    <cellStyle name="Heading 2 13" xfId="2476"/>
    <cellStyle name="Heading 2 13 2" xfId="2477"/>
    <cellStyle name="Heading 2 13 3" xfId="2478"/>
    <cellStyle name="Heading 2 14" xfId="2479"/>
    <cellStyle name="Heading 2 14 2" xfId="2480"/>
    <cellStyle name="Heading 2 14 3" xfId="2481"/>
    <cellStyle name="Heading 2 15" xfId="2482"/>
    <cellStyle name="Heading 2 15 2" xfId="2483"/>
    <cellStyle name="Heading 2 15 3" xfId="2484"/>
    <cellStyle name="Heading 2 16" xfId="2485"/>
    <cellStyle name="Heading 2 16 2" xfId="2486"/>
    <cellStyle name="Heading 2 16 3" xfId="2487"/>
    <cellStyle name="Heading 2 17" xfId="2488"/>
    <cellStyle name="Heading 2 17 2" xfId="2489"/>
    <cellStyle name="Heading 2 17 3" xfId="2490"/>
    <cellStyle name="Heading 2 18" xfId="2491"/>
    <cellStyle name="Heading 2 18 2" xfId="2492"/>
    <cellStyle name="Heading 2 18 3" xfId="2493"/>
    <cellStyle name="Heading 2 19" xfId="2494"/>
    <cellStyle name="Heading 2 19 2" xfId="2495"/>
    <cellStyle name="Heading 2 19 3" xfId="2496"/>
    <cellStyle name="Heading 2 2" xfId="2497"/>
    <cellStyle name="Heading 2 2 2" xfId="2498"/>
    <cellStyle name="Heading 2 2 3" xfId="2499"/>
    <cellStyle name="Heading 2 20" xfId="2500"/>
    <cellStyle name="Heading 2 20 2" xfId="2501"/>
    <cellStyle name="Heading 2 20 3" xfId="2502"/>
    <cellStyle name="Heading 2 21" xfId="2503"/>
    <cellStyle name="Heading 2 21 2" xfId="2504"/>
    <cellStyle name="Heading 2 21 3" xfId="2505"/>
    <cellStyle name="Heading 2 22" xfId="2506"/>
    <cellStyle name="Heading 2 22 2" xfId="2507"/>
    <cellStyle name="Heading 2 22 3" xfId="2508"/>
    <cellStyle name="Heading 2 23" xfId="2509"/>
    <cellStyle name="Heading 2 23 2" xfId="2510"/>
    <cellStyle name="Heading 2 23 3" xfId="2511"/>
    <cellStyle name="Heading 2 24" xfId="2512"/>
    <cellStyle name="Heading 2 24 2" xfId="2513"/>
    <cellStyle name="Heading 2 24 3" xfId="2514"/>
    <cellStyle name="Heading 2 25" xfId="2515"/>
    <cellStyle name="Heading 2 25 2" xfId="2516"/>
    <cellStyle name="Heading 2 25 3" xfId="2517"/>
    <cellStyle name="Heading 2 26" xfId="2518"/>
    <cellStyle name="Heading 2 26 2" xfId="2519"/>
    <cellStyle name="Heading 2 26 3" xfId="2520"/>
    <cellStyle name="Heading 2 27" xfId="2521"/>
    <cellStyle name="Heading 2 27 2" xfId="2522"/>
    <cellStyle name="Heading 2 27 3" xfId="2523"/>
    <cellStyle name="Heading 2 28" xfId="2524"/>
    <cellStyle name="Heading 2 28 2" xfId="2525"/>
    <cellStyle name="Heading 2 28 3" xfId="2526"/>
    <cellStyle name="Heading 2 29" xfId="2527"/>
    <cellStyle name="Heading 2 29 2" xfId="2528"/>
    <cellStyle name="Heading 2 29 3" xfId="2529"/>
    <cellStyle name="Heading 2 3" xfId="2530"/>
    <cellStyle name="Heading 2 3 2" xfId="2531"/>
    <cellStyle name="Heading 2 3 3" xfId="2532"/>
    <cellStyle name="Heading 2 30" xfId="2533"/>
    <cellStyle name="Heading 2 30 2" xfId="2534"/>
    <cellStyle name="Heading 2 30 3" xfId="2535"/>
    <cellStyle name="Heading 2 31" xfId="2536"/>
    <cellStyle name="Heading 2 31 2" xfId="2537"/>
    <cellStyle name="Heading 2 31 3" xfId="2538"/>
    <cellStyle name="Heading 2 32" xfId="2539"/>
    <cellStyle name="Heading 2 4" xfId="2540"/>
    <cellStyle name="Heading 2 4 2" xfId="2541"/>
    <cellStyle name="Heading 2 4 3" xfId="2542"/>
    <cellStyle name="Heading 2 5" xfId="2543"/>
    <cellStyle name="Heading 2 5 2" xfId="2544"/>
    <cellStyle name="Heading 2 5 3" xfId="2545"/>
    <cellStyle name="Heading 2 6" xfId="2546"/>
    <cellStyle name="Heading 2 6 2" xfId="2547"/>
    <cellStyle name="Heading 2 6 3" xfId="2548"/>
    <cellStyle name="Heading 2 7" xfId="2549"/>
    <cellStyle name="Heading 2 7 2" xfId="2550"/>
    <cellStyle name="Heading 2 7 3" xfId="2551"/>
    <cellStyle name="Heading 2 8" xfId="2552"/>
    <cellStyle name="Heading 2 8 2" xfId="2553"/>
    <cellStyle name="Heading 2 8 3" xfId="2554"/>
    <cellStyle name="Heading 2 9" xfId="2555"/>
    <cellStyle name="Heading 2 9 2" xfId="2556"/>
    <cellStyle name="Heading 2 9 3" xfId="2557"/>
    <cellStyle name="Heading 3 10" xfId="2558"/>
    <cellStyle name="Heading 3 10 2" xfId="2559"/>
    <cellStyle name="Heading 3 10 3" xfId="2560"/>
    <cellStyle name="Heading 3 11" xfId="2561"/>
    <cellStyle name="Heading 3 11 2" xfId="2562"/>
    <cellStyle name="Heading 3 11 3" xfId="2563"/>
    <cellStyle name="Heading 3 12" xfId="2564"/>
    <cellStyle name="Heading 3 12 2" xfId="2565"/>
    <cellStyle name="Heading 3 12 3" xfId="2566"/>
    <cellStyle name="Heading 3 13" xfId="2567"/>
    <cellStyle name="Heading 3 13 2" xfId="2568"/>
    <cellStyle name="Heading 3 13 3" xfId="2569"/>
    <cellStyle name="Heading 3 14" xfId="2570"/>
    <cellStyle name="Heading 3 14 2" xfId="2571"/>
    <cellStyle name="Heading 3 14 3" xfId="2572"/>
    <cellStyle name="Heading 3 15" xfId="2573"/>
    <cellStyle name="Heading 3 15 2" xfId="2574"/>
    <cellStyle name="Heading 3 15 3" xfId="2575"/>
    <cellStyle name="Heading 3 16" xfId="2576"/>
    <cellStyle name="Heading 3 16 2" xfId="2577"/>
    <cellStyle name="Heading 3 16 3" xfId="2578"/>
    <cellStyle name="Heading 3 17" xfId="2579"/>
    <cellStyle name="Heading 3 17 2" xfId="2580"/>
    <cellStyle name="Heading 3 17 3" xfId="2581"/>
    <cellStyle name="Heading 3 18" xfId="2582"/>
    <cellStyle name="Heading 3 18 2" xfId="2583"/>
    <cellStyle name="Heading 3 18 3" xfId="2584"/>
    <cellStyle name="Heading 3 19" xfId="2585"/>
    <cellStyle name="Heading 3 19 2" xfId="2586"/>
    <cellStyle name="Heading 3 19 3" xfId="2587"/>
    <cellStyle name="Heading 3 2" xfId="2588"/>
    <cellStyle name="Heading 3 2 2" xfId="2589"/>
    <cellStyle name="Heading 3 2 3" xfId="2590"/>
    <cellStyle name="Heading 3 20" xfId="2591"/>
    <cellStyle name="Heading 3 20 2" xfId="2592"/>
    <cellStyle name="Heading 3 20 3" xfId="2593"/>
    <cellStyle name="Heading 3 21" xfId="2594"/>
    <cellStyle name="Heading 3 21 2" xfId="2595"/>
    <cellStyle name="Heading 3 21 3" xfId="2596"/>
    <cellStyle name="Heading 3 22" xfId="2597"/>
    <cellStyle name="Heading 3 22 2" xfId="2598"/>
    <cellStyle name="Heading 3 22 3" xfId="2599"/>
    <cellStyle name="Heading 3 23" xfId="2600"/>
    <cellStyle name="Heading 3 23 2" xfId="2601"/>
    <cellStyle name="Heading 3 23 3" xfId="2602"/>
    <cellStyle name="Heading 3 24" xfId="2603"/>
    <cellStyle name="Heading 3 24 2" xfId="2604"/>
    <cellStyle name="Heading 3 24 3" xfId="2605"/>
    <cellStyle name="Heading 3 25" xfId="2606"/>
    <cellStyle name="Heading 3 25 2" xfId="2607"/>
    <cellStyle name="Heading 3 25 3" xfId="2608"/>
    <cellStyle name="Heading 3 26" xfId="2609"/>
    <cellStyle name="Heading 3 26 2" xfId="2610"/>
    <cellStyle name="Heading 3 26 3" xfId="2611"/>
    <cellStyle name="Heading 3 27" xfId="2612"/>
    <cellStyle name="Heading 3 27 2" xfId="2613"/>
    <cellStyle name="Heading 3 27 3" xfId="2614"/>
    <cellStyle name="Heading 3 28" xfId="2615"/>
    <cellStyle name="Heading 3 28 2" xfId="2616"/>
    <cellStyle name="Heading 3 28 3" xfId="2617"/>
    <cellStyle name="Heading 3 29" xfId="2618"/>
    <cellStyle name="Heading 3 29 2" xfId="2619"/>
    <cellStyle name="Heading 3 29 3" xfId="2620"/>
    <cellStyle name="Heading 3 3" xfId="2621"/>
    <cellStyle name="Heading 3 3 2" xfId="2622"/>
    <cellStyle name="Heading 3 3 3" xfId="2623"/>
    <cellStyle name="Heading 3 30" xfId="2624"/>
    <cellStyle name="Heading 3 30 2" xfId="2625"/>
    <cellStyle name="Heading 3 30 3" xfId="2626"/>
    <cellStyle name="Heading 3 31" xfId="2627"/>
    <cellStyle name="Heading 3 31 2" xfId="2628"/>
    <cellStyle name="Heading 3 31 3" xfId="2629"/>
    <cellStyle name="Heading 3 32" xfId="2630"/>
    <cellStyle name="Heading 3 4" xfId="2631"/>
    <cellStyle name="Heading 3 4 2" xfId="2632"/>
    <cellStyle name="Heading 3 4 3" xfId="2633"/>
    <cellStyle name="Heading 3 5" xfId="2634"/>
    <cellStyle name="Heading 3 5 2" xfId="2635"/>
    <cellStyle name="Heading 3 5 3" xfId="2636"/>
    <cellStyle name="Heading 3 6" xfId="2637"/>
    <cellStyle name="Heading 3 6 2" xfId="2638"/>
    <cellStyle name="Heading 3 6 3" xfId="2639"/>
    <cellStyle name="Heading 3 7" xfId="2640"/>
    <cellStyle name="Heading 3 7 2" xfId="2641"/>
    <cellStyle name="Heading 3 7 3" xfId="2642"/>
    <cellStyle name="Heading 3 8" xfId="2643"/>
    <cellStyle name="Heading 3 8 2" xfId="2644"/>
    <cellStyle name="Heading 3 8 3" xfId="2645"/>
    <cellStyle name="Heading 3 9" xfId="2646"/>
    <cellStyle name="Heading 3 9 2" xfId="2647"/>
    <cellStyle name="Heading 3 9 3" xfId="2648"/>
    <cellStyle name="Heading 4 10" xfId="2649"/>
    <cellStyle name="Heading 4 10 2" xfId="2650"/>
    <cellStyle name="Heading 4 10 3" xfId="2651"/>
    <cellStyle name="Heading 4 11" xfId="2652"/>
    <cellStyle name="Heading 4 11 2" xfId="2653"/>
    <cellStyle name="Heading 4 11 3" xfId="2654"/>
    <cellStyle name="Heading 4 12" xfId="2655"/>
    <cellStyle name="Heading 4 12 2" xfId="2656"/>
    <cellStyle name="Heading 4 12 3" xfId="2657"/>
    <cellStyle name="Heading 4 13" xfId="2658"/>
    <cellStyle name="Heading 4 13 2" xfId="2659"/>
    <cellStyle name="Heading 4 13 3" xfId="2660"/>
    <cellStyle name="Heading 4 14" xfId="2661"/>
    <cellStyle name="Heading 4 14 2" xfId="2662"/>
    <cellStyle name="Heading 4 14 3" xfId="2663"/>
    <cellStyle name="Heading 4 15" xfId="2664"/>
    <cellStyle name="Heading 4 15 2" xfId="2665"/>
    <cellStyle name="Heading 4 15 3" xfId="2666"/>
    <cellStyle name="Heading 4 16" xfId="2667"/>
    <cellStyle name="Heading 4 16 2" xfId="2668"/>
    <cellStyle name="Heading 4 16 3" xfId="2669"/>
    <cellStyle name="Heading 4 17" xfId="2670"/>
    <cellStyle name="Heading 4 17 2" xfId="2671"/>
    <cellStyle name="Heading 4 17 3" xfId="2672"/>
    <cellStyle name="Heading 4 18" xfId="2673"/>
    <cellStyle name="Heading 4 18 2" xfId="2674"/>
    <cellStyle name="Heading 4 18 3" xfId="2675"/>
    <cellStyle name="Heading 4 19" xfId="2676"/>
    <cellStyle name="Heading 4 19 2" xfId="2677"/>
    <cellStyle name="Heading 4 19 3" xfId="2678"/>
    <cellStyle name="Heading 4 2" xfId="2679"/>
    <cellStyle name="Heading 4 2 2" xfId="2680"/>
    <cellStyle name="Heading 4 2 3" xfId="2681"/>
    <cellStyle name="Heading 4 20" xfId="2682"/>
    <cellStyle name="Heading 4 20 2" xfId="2683"/>
    <cellStyle name="Heading 4 20 3" xfId="2684"/>
    <cellStyle name="Heading 4 21" xfId="2685"/>
    <cellStyle name="Heading 4 21 2" xfId="2686"/>
    <cellStyle name="Heading 4 21 3" xfId="2687"/>
    <cellStyle name="Heading 4 22" xfId="2688"/>
    <cellStyle name="Heading 4 22 2" xfId="2689"/>
    <cellStyle name="Heading 4 22 3" xfId="2690"/>
    <cellStyle name="Heading 4 23" xfId="2691"/>
    <cellStyle name="Heading 4 23 2" xfId="2692"/>
    <cellStyle name="Heading 4 23 3" xfId="2693"/>
    <cellStyle name="Heading 4 24" xfId="2694"/>
    <cellStyle name="Heading 4 24 2" xfId="2695"/>
    <cellStyle name="Heading 4 24 3" xfId="2696"/>
    <cellStyle name="Heading 4 25" xfId="2697"/>
    <cellStyle name="Heading 4 25 2" xfId="2698"/>
    <cellStyle name="Heading 4 25 3" xfId="2699"/>
    <cellStyle name="Heading 4 26" xfId="2700"/>
    <cellStyle name="Heading 4 26 2" xfId="2701"/>
    <cellStyle name="Heading 4 26 3" xfId="2702"/>
    <cellStyle name="Heading 4 27" xfId="2703"/>
    <cellStyle name="Heading 4 27 2" xfId="2704"/>
    <cellStyle name="Heading 4 27 3" xfId="2705"/>
    <cellStyle name="Heading 4 28" xfId="2706"/>
    <cellStyle name="Heading 4 28 2" xfId="2707"/>
    <cellStyle name="Heading 4 28 3" xfId="2708"/>
    <cellStyle name="Heading 4 29" xfId="2709"/>
    <cellStyle name="Heading 4 29 2" xfId="2710"/>
    <cellStyle name="Heading 4 29 3" xfId="2711"/>
    <cellStyle name="Heading 4 3" xfId="2712"/>
    <cellStyle name="Heading 4 3 2" xfId="2713"/>
    <cellStyle name="Heading 4 3 3" xfId="2714"/>
    <cellStyle name="Heading 4 30" xfId="2715"/>
    <cellStyle name="Heading 4 30 2" xfId="2716"/>
    <cellStyle name="Heading 4 30 3" xfId="2717"/>
    <cellStyle name="Heading 4 31" xfId="2718"/>
    <cellStyle name="Heading 4 31 2" xfId="2719"/>
    <cellStyle name="Heading 4 31 3" xfId="2720"/>
    <cellStyle name="Heading 4 32" xfId="2721"/>
    <cellStyle name="Heading 4 4" xfId="2722"/>
    <cellStyle name="Heading 4 4 2" xfId="2723"/>
    <cellStyle name="Heading 4 4 3" xfId="2724"/>
    <cellStyle name="Heading 4 5" xfId="2725"/>
    <cellStyle name="Heading 4 5 2" xfId="2726"/>
    <cellStyle name="Heading 4 5 3" xfId="2727"/>
    <cellStyle name="Heading 4 6" xfId="2728"/>
    <cellStyle name="Heading 4 6 2" xfId="2729"/>
    <cellStyle name="Heading 4 6 3" xfId="2730"/>
    <cellStyle name="Heading 4 7" xfId="2731"/>
    <cellStyle name="Heading 4 7 2" xfId="2732"/>
    <cellStyle name="Heading 4 7 3" xfId="2733"/>
    <cellStyle name="Heading 4 8" xfId="2734"/>
    <cellStyle name="Heading 4 8 2" xfId="2735"/>
    <cellStyle name="Heading 4 8 3" xfId="2736"/>
    <cellStyle name="Heading 4 9" xfId="2737"/>
    <cellStyle name="Heading 4 9 2" xfId="2738"/>
    <cellStyle name="Heading 4 9 3" xfId="2739"/>
    <cellStyle name="HT_Bold_TL1" xfId="4541"/>
    <cellStyle name="Hyperlink" xfId="7" builtinId="8"/>
    <cellStyle name="Hyperlink 2" xfId="2740"/>
    <cellStyle name="Hyperlink 2 2" xfId="4542"/>
    <cellStyle name="Hyperlink 2 3" xfId="4543"/>
    <cellStyle name="Hyperlink 2 4" xfId="4544"/>
    <cellStyle name="Hyperlink 2 5" xfId="4545"/>
    <cellStyle name="Hyperlink 2 6" xfId="4546"/>
    <cellStyle name="Hyperlink 2_State APPENDIX_Planning Tables 2011-12" xfId="4547"/>
    <cellStyle name="Hyperlink 3" xfId="2741"/>
    <cellStyle name="Input [yellow]" xfId="2742"/>
    <cellStyle name="Input [yellow] 2" xfId="2743"/>
    <cellStyle name="Input 10" xfId="2744"/>
    <cellStyle name="Input 11" xfId="2745"/>
    <cellStyle name="Input 12" xfId="2746"/>
    <cellStyle name="Input 13" xfId="2747"/>
    <cellStyle name="Input 14" xfId="2748"/>
    <cellStyle name="Input 15" xfId="2749"/>
    <cellStyle name="Input 16" xfId="2750"/>
    <cellStyle name="Input 17" xfId="2751"/>
    <cellStyle name="Input 18" xfId="2752"/>
    <cellStyle name="Input 19" xfId="2753"/>
    <cellStyle name="Input 2" xfId="2754"/>
    <cellStyle name="Input 2 2" xfId="2755"/>
    <cellStyle name="Input 20" xfId="2756"/>
    <cellStyle name="Input 21" xfId="2757"/>
    <cellStyle name="Input 22" xfId="2758"/>
    <cellStyle name="Input 23" xfId="2759"/>
    <cellStyle name="Input 24" xfId="2760"/>
    <cellStyle name="Input 25" xfId="2761"/>
    <cellStyle name="Input 26" xfId="2762"/>
    <cellStyle name="Input 27" xfId="2763"/>
    <cellStyle name="Input 28" xfId="2764"/>
    <cellStyle name="Input 29" xfId="2765"/>
    <cellStyle name="Input 3" xfId="2766"/>
    <cellStyle name="Input 30" xfId="2767"/>
    <cellStyle name="Input 31" xfId="2768"/>
    <cellStyle name="Input 32" xfId="2769"/>
    <cellStyle name="Input 33" xfId="2770"/>
    <cellStyle name="Input 34" xfId="2771"/>
    <cellStyle name="Input 4" xfId="2772"/>
    <cellStyle name="Input 5" xfId="2773"/>
    <cellStyle name="Input 6" xfId="2774"/>
    <cellStyle name="Input 7" xfId="2775"/>
    <cellStyle name="Input 8" xfId="2776"/>
    <cellStyle name="Input 9" xfId="2777"/>
    <cellStyle name="Linked Cell 10" xfId="2778"/>
    <cellStyle name="Linked Cell 11" xfId="2779"/>
    <cellStyle name="Linked Cell 12" xfId="2780"/>
    <cellStyle name="Linked Cell 13" xfId="2781"/>
    <cellStyle name="Linked Cell 14" xfId="2782"/>
    <cellStyle name="Linked Cell 15" xfId="2783"/>
    <cellStyle name="Linked Cell 16" xfId="2784"/>
    <cellStyle name="Linked Cell 17" xfId="2785"/>
    <cellStyle name="Linked Cell 18" xfId="2786"/>
    <cellStyle name="Linked Cell 19" xfId="2787"/>
    <cellStyle name="Linked Cell 2" xfId="2788"/>
    <cellStyle name="Linked Cell 2 2" xfId="2789"/>
    <cellStyle name="Linked Cell 20" xfId="2790"/>
    <cellStyle name="Linked Cell 21" xfId="2791"/>
    <cellStyle name="Linked Cell 22" xfId="2792"/>
    <cellStyle name="Linked Cell 23" xfId="2793"/>
    <cellStyle name="Linked Cell 24" xfId="2794"/>
    <cellStyle name="Linked Cell 25" xfId="2795"/>
    <cellStyle name="Linked Cell 26" xfId="2796"/>
    <cellStyle name="Linked Cell 27" xfId="2797"/>
    <cellStyle name="Linked Cell 28" xfId="2798"/>
    <cellStyle name="Linked Cell 29" xfId="2799"/>
    <cellStyle name="Linked Cell 3" xfId="2800"/>
    <cellStyle name="Linked Cell 30" xfId="2801"/>
    <cellStyle name="Linked Cell 31" xfId="2802"/>
    <cellStyle name="Linked Cell 4" xfId="2803"/>
    <cellStyle name="Linked Cell 5" xfId="2804"/>
    <cellStyle name="Linked Cell 6" xfId="2805"/>
    <cellStyle name="Linked Cell 7" xfId="2806"/>
    <cellStyle name="Linked Cell 8" xfId="2807"/>
    <cellStyle name="Linked Cell 9" xfId="2808"/>
    <cellStyle name="list" xfId="2809"/>
    <cellStyle name="list1" xfId="2810"/>
    <cellStyle name="Milliers [0]_laroux" xfId="2811"/>
    <cellStyle name="Milliers_laroux" xfId="2812"/>
    <cellStyle name="Neutral 10" xfId="2813"/>
    <cellStyle name="Neutral 11" xfId="2814"/>
    <cellStyle name="Neutral 12" xfId="2815"/>
    <cellStyle name="Neutral 13" xfId="2816"/>
    <cellStyle name="Neutral 14" xfId="2817"/>
    <cellStyle name="Neutral 15" xfId="2818"/>
    <cellStyle name="Neutral 16" xfId="2819"/>
    <cellStyle name="Neutral 17" xfId="2820"/>
    <cellStyle name="Neutral 18" xfId="2821"/>
    <cellStyle name="Neutral 19" xfId="2822"/>
    <cellStyle name="Neutral 2" xfId="2823"/>
    <cellStyle name="Neutral 2 2" xfId="2824"/>
    <cellStyle name="Neutral 20" xfId="2825"/>
    <cellStyle name="Neutral 21" xfId="2826"/>
    <cellStyle name="Neutral 22" xfId="2827"/>
    <cellStyle name="Neutral 23" xfId="2828"/>
    <cellStyle name="Neutral 24" xfId="2829"/>
    <cellStyle name="Neutral 25" xfId="2830"/>
    <cellStyle name="Neutral 26" xfId="2831"/>
    <cellStyle name="Neutral 27" xfId="2832"/>
    <cellStyle name="Neutral 28" xfId="2833"/>
    <cellStyle name="Neutral 29" xfId="2834"/>
    <cellStyle name="Neutral 3" xfId="2835"/>
    <cellStyle name="Neutral 30" xfId="2836"/>
    <cellStyle name="Neutral 31" xfId="2837"/>
    <cellStyle name="Neutral 4" xfId="2838"/>
    <cellStyle name="Neutral 5" xfId="2839"/>
    <cellStyle name="Neutral 6" xfId="2840"/>
    <cellStyle name="Neutral 7" xfId="2841"/>
    <cellStyle name="Neutral 8" xfId="2842"/>
    <cellStyle name="Neutral 9" xfId="2843"/>
    <cellStyle name="no dec" xfId="2844"/>
    <cellStyle name="Non défini" xfId="2845"/>
    <cellStyle name="Normal" xfId="0" builtinId="0"/>
    <cellStyle name="Normal - Style1" xfId="2846"/>
    <cellStyle name="Normal - Style1 2" xfId="2847"/>
    <cellStyle name="Normal - Style1 3" xfId="2848"/>
    <cellStyle name="Normal - Style1 4" xfId="4548"/>
    <cellStyle name="Normal - Style1 5" xfId="4549"/>
    <cellStyle name="Normal - Style1 6" xfId="4550"/>
    <cellStyle name="Normal - Style1 7" xfId="4551"/>
    <cellStyle name="Normal - Style1_IED 96000" xfId="4552"/>
    <cellStyle name="Normal 10" xfId="2849"/>
    <cellStyle name="Normal 10 10" xfId="4553"/>
    <cellStyle name="Normal 10 11" xfId="4554"/>
    <cellStyle name="Normal 10 2" xfId="9"/>
    <cellStyle name="Normal 10 2 2" xfId="2850"/>
    <cellStyle name="Normal 10 2 2 2" xfId="4555"/>
    <cellStyle name="Normal 10 2 2 3" xfId="4556"/>
    <cellStyle name="Normal 10 2 2 4" xfId="4557"/>
    <cellStyle name="Normal 10 2 3" xfId="4558"/>
    <cellStyle name="Normal 10 2 4" xfId="4559"/>
    <cellStyle name="Normal 10 2 5" xfId="4560"/>
    <cellStyle name="Normal 10 3" xfId="2851"/>
    <cellStyle name="Normal 10 3 2" xfId="12"/>
    <cellStyle name="Normal 10 3 2 2" xfId="2852"/>
    <cellStyle name="Normal 10 3 2 3" xfId="2853"/>
    <cellStyle name="Normal 10 3 3" xfId="2854"/>
    <cellStyle name="Normal 10 3 4" xfId="2855"/>
    <cellStyle name="Normal 10 4" xfId="2856"/>
    <cellStyle name="Normal 10 4 2" xfId="2857"/>
    <cellStyle name="Normal 10 4 3" xfId="2858"/>
    <cellStyle name="Normal 10 5" xfId="2859"/>
    <cellStyle name="Normal 10 5 2" xfId="4526"/>
    <cellStyle name="Normal 10 6" xfId="4561"/>
    <cellStyle name="Normal 10 7" xfId="4562"/>
    <cellStyle name="Normal 10 8" xfId="4563"/>
    <cellStyle name="Normal 10 9" xfId="4564"/>
    <cellStyle name="Normal 10 9 2" xfId="4565"/>
    <cellStyle name="Normal 10 9 3" xfId="4566"/>
    <cellStyle name="Normal 10 9 4" xfId="4567"/>
    <cellStyle name="Normal 10_Cost_Table__2014-15" xfId="2860"/>
    <cellStyle name="Normal 11" xfId="2861"/>
    <cellStyle name="Normal 11 2" xfId="2862"/>
    <cellStyle name="Normal 11 3" xfId="2863"/>
    <cellStyle name="Normal 11 4" xfId="2864"/>
    <cellStyle name="Normal 11 5" xfId="4568"/>
    <cellStyle name="Normal 113" xfId="2865"/>
    <cellStyle name="Normal 113 2" xfId="2866"/>
    <cellStyle name="Normal 113 3" xfId="2867"/>
    <cellStyle name="Normal 114" xfId="2868"/>
    <cellStyle name="Normal 114 2" xfId="2869"/>
    <cellStyle name="Normal 114 3" xfId="2870"/>
    <cellStyle name="Normal 115" xfId="2871"/>
    <cellStyle name="Normal 115 2" xfId="2872"/>
    <cellStyle name="Normal 115 3" xfId="2873"/>
    <cellStyle name="Normal 116" xfId="2874"/>
    <cellStyle name="Normal 116 2" xfId="2875"/>
    <cellStyle name="Normal 116 3" xfId="2876"/>
    <cellStyle name="Normal 12" xfId="2877"/>
    <cellStyle name="Normal 12 2" xfId="2878"/>
    <cellStyle name="Normal 12 2 2" xfId="2879"/>
    <cellStyle name="Normal 12 2 3" xfId="2880"/>
    <cellStyle name="Normal 12 2 4" xfId="2881"/>
    <cellStyle name="Normal 12 2_Book1" xfId="2882"/>
    <cellStyle name="Normal 12 3" xfId="2883"/>
    <cellStyle name="Normal 12 3 2" xfId="4569"/>
    <cellStyle name="Normal 12 4" xfId="4570"/>
    <cellStyle name="Normal 12 5" xfId="4571"/>
    <cellStyle name="Normal 12 6" xfId="4572"/>
    <cellStyle name="Normal 12 7" xfId="4573"/>
    <cellStyle name="Normal 12 8" xfId="4574"/>
    <cellStyle name="Normal 12 9" xfId="4575"/>
    <cellStyle name="Normal 12_Cost_Table__2014-15" xfId="2884"/>
    <cellStyle name="Normal 13" xfId="2885"/>
    <cellStyle name="Normal 13 2" xfId="2886"/>
    <cellStyle name="Normal 13 2 2" xfId="4576"/>
    <cellStyle name="Normal 13 2 2 2" xfId="4577"/>
    <cellStyle name="Normal 13 3" xfId="4578"/>
    <cellStyle name="Normal 13 4" xfId="4579"/>
    <cellStyle name="Normal 13_25% 12-13_2013-14 &amp; 2014-15 Table &amp; Annnexure Shorted" xfId="4580"/>
    <cellStyle name="Normal 14" xfId="2887"/>
    <cellStyle name="Normal 14 2" xfId="2888"/>
    <cellStyle name="Normal 14 2 10" xfId="4581"/>
    <cellStyle name="Normal 14 2 11" xfId="4582"/>
    <cellStyle name="Normal 14 2 12" xfId="4583"/>
    <cellStyle name="Normal 14 2 13" xfId="4584"/>
    <cellStyle name="Normal 14 2 14" xfId="4585"/>
    <cellStyle name="Normal 14 2 15" xfId="4586"/>
    <cellStyle name="Normal 14 2 16" xfId="4587"/>
    <cellStyle name="Normal 14 2 17" xfId="4588"/>
    <cellStyle name="Normal 14 2 18" xfId="4589"/>
    <cellStyle name="Normal 14 2 19" xfId="4590"/>
    <cellStyle name="Normal 14 2 2" xfId="4591"/>
    <cellStyle name="Normal 14 2 3" xfId="4592"/>
    <cellStyle name="Normal 14 2 4" xfId="4593"/>
    <cellStyle name="Normal 14 2 5" xfId="4594"/>
    <cellStyle name="Normal 14 2 6" xfId="4595"/>
    <cellStyle name="Normal 14 2 7" xfId="4596"/>
    <cellStyle name="Normal 14 2 8" xfId="4597"/>
    <cellStyle name="Normal 14 2 9" xfId="4598"/>
    <cellStyle name="Normal 14 3" xfId="4599"/>
    <cellStyle name="Normal 14 4" xfId="4600"/>
    <cellStyle name="Normal 14 5" xfId="4601"/>
    <cellStyle name="Normal 15" xfId="2889"/>
    <cellStyle name="Normal 15 2" xfId="4602"/>
    <cellStyle name="Normal 15 3" xfId="4603"/>
    <cellStyle name="Normal 15 4" xfId="4604"/>
    <cellStyle name="Normal 16" xfId="2890"/>
    <cellStyle name="Normal 16 2" xfId="2891"/>
    <cellStyle name="Normal 17" xfId="2892"/>
    <cellStyle name="Normal 17 2" xfId="4605"/>
    <cellStyle name="Normal 17 3" xfId="4606"/>
    <cellStyle name="Normal 17 4" xfId="4607"/>
    <cellStyle name="Normal 18" xfId="2893"/>
    <cellStyle name="Normal 18 2" xfId="4608"/>
    <cellStyle name="Normal 18 3" xfId="4609"/>
    <cellStyle name="Normal 18 4" xfId="4610"/>
    <cellStyle name="Normal 19" xfId="2894"/>
    <cellStyle name="Normal 19 2" xfId="4611"/>
    <cellStyle name="Normal 19 3" xfId="4612"/>
    <cellStyle name="Normal 19 4" xfId="4613"/>
    <cellStyle name="Normal 2" xfId="4"/>
    <cellStyle name="Normal 2 10" xfId="2895"/>
    <cellStyle name="Normal 2 10 2" xfId="11"/>
    <cellStyle name="Normal 2 11" xfId="2896"/>
    <cellStyle name="Normal 2 11 2" xfId="2897"/>
    <cellStyle name="Normal 2 12" xfId="2898"/>
    <cellStyle name="Normal 2 12 2" xfId="4614"/>
    <cellStyle name="Normal 2 13" xfId="2899"/>
    <cellStyle name="Normal 2 14" xfId="2900"/>
    <cellStyle name="Normal 2 14 2" xfId="4615"/>
    <cellStyle name="Normal 2 15" xfId="2901"/>
    <cellStyle name="Normal 2 15 2" xfId="4616"/>
    <cellStyle name="Normal 2 16" xfId="2902"/>
    <cellStyle name="Normal 2 17" xfId="2903"/>
    <cellStyle name="Normal 2 17 2" xfId="4617"/>
    <cellStyle name="Normal 2 17 3" xfId="4618"/>
    <cellStyle name="Normal 2 18" xfId="2904"/>
    <cellStyle name="Normal 2 18 2" xfId="4619"/>
    <cellStyle name="Normal 2 18 3" xfId="4620"/>
    <cellStyle name="Normal 2 18 3 2" xfId="4621"/>
    <cellStyle name="Normal 2 19" xfId="2905"/>
    <cellStyle name="Normal 2 2" xfId="6"/>
    <cellStyle name="Normal 2 2 2" xfId="2906"/>
    <cellStyle name="Normal 2 2 2 2" xfId="2907"/>
    <cellStyle name="Normal 2 2 2 2 2" xfId="4622"/>
    <cellStyle name="Normal 2 2 2 2 2 2" xfId="4623"/>
    <cellStyle name="Normal 2 2 2 2 2 2 2" xfId="4624"/>
    <cellStyle name="Normal 2 2 2 2 2 2 3" xfId="4625"/>
    <cellStyle name="Normal 2 2 2 2 2 2 4" xfId="4626"/>
    <cellStyle name="Normal 2 2 2 2 2 3" xfId="4627"/>
    <cellStyle name="Normal 2 2 2 2 2 4" xfId="4628"/>
    <cellStyle name="Normal 2 2 2 2 2_State APPENDIX_Planning Tables 2011-12" xfId="4629"/>
    <cellStyle name="Normal 2 2 2 2 3" xfId="4630"/>
    <cellStyle name="Normal 2 2 2 2 4" xfId="4631"/>
    <cellStyle name="Normal 2 2 2 3" xfId="4632"/>
    <cellStyle name="Normal 2 2 2 4" xfId="4633"/>
    <cellStyle name="Normal 2 2 2 5" xfId="4634"/>
    <cellStyle name="Normal 2 2 2 6" xfId="4635"/>
    <cellStyle name="Normal 2 2 2 6 2" xfId="4636"/>
    <cellStyle name="Normal 2 2 2 7" xfId="4637"/>
    <cellStyle name="Normal 2 2 2_Book1" xfId="4638"/>
    <cellStyle name="Normal 2 2 3" xfId="2908"/>
    <cellStyle name="Normal 2 2 3 2" xfId="4639"/>
    <cellStyle name="Normal 2 2 3 2 2" xfId="4640"/>
    <cellStyle name="Normal 2 2 3_State APPENDIX_Planning Tables 2011-12" xfId="4641"/>
    <cellStyle name="Normal 2 2 4" xfId="4642"/>
    <cellStyle name="Normal 2 2 5" xfId="4643"/>
    <cellStyle name="Normal 2 2 6" xfId="4644"/>
    <cellStyle name="Normal 2 2 7" xfId="4645"/>
    <cellStyle name="Normal 2 2_access_govt_aided" xfId="4646"/>
    <cellStyle name="Normal 2 20" xfId="2909"/>
    <cellStyle name="Normal 2 21" xfId="2910"/>
    <cellStyle name="Normal 2 22" xfId="2911"/>
    <cellStyle name="Normal 2 23" xfId="2912"/>
    <cellStyle name="Normal 2 24" xfId="2913"/>
    <cellStyle name="Normal 2 25" xfId="2914"/>
    <cellStyle name="Normal 2 26" xfId="2915"/>
    <cellStyle name="Normal 2 27" xfId="2916"/>
    <cellStyle name="Normal 2 28" xfId="2917"/>
    <cellStyle name="Normal 2 29" xfId="2918"/>
    <cellStyle name="Normal 2 3" xfId="2919"/>
    <cellStyle name="Normal 2 3 10" xfId="2920"/>
    <cellStyle name="Normal 2 3 10 2" xfId="2921"/>
    <cellStyle name="Normal 2 3 10 3" xfId="2922"/>
    <cellStyle name="Normal 2 3 10 4" xfId="2923"/>
    <cellStyle name="Normal 2 3 11" xfId="2924"/>
    <cellStyle name="Normal 2 3 11 2" xfId="2925"/>
    <cellStyle name="Normal 2 3 11 3" xfId="2926"/>
    <cellStyle name="Normal 2 3 11 4" xfId="2927"/>
    <cellStyle name="Normal 2 3 12" xfId="2928"/>
    <cellStyle name="Normal 2 3 12 2" xfId="2929"/>
    <cellStyle name="Normal 2 3 12 3" xfId="2930"/>
    <cellStyle name="Normal 2 3 12 4" xfId="2931"/>
    <cellStyle name="Normal 2 3 13" xfId="2932"/>
    <cellStyle name="Normal 2 3 13 2" xfId="2933"/>
    <cellStyle name="Normal 2 3 13 3" xfId="2934"/>
    <cellStyle name="Normal 2 3 13 4" xfId="2935"/>
    <cellStyle name="Normal 2 3 14" xfId="2936"/>
    <cellStyle name="Normal 2 3 14 2" xfId="2937"/>
    <cellStyle name="Normal 2 3 14 3" xfId="2938"/>
    <cellStyle name="Normal 2 3 14 4" xfId="2939"/>
    <cellStyle name="Normal 2 3 15" xfId="2940"/>
    <cellStyle name="Normal 2 3 15 2" xfId="2941"/>
    <cellStyle name="Normal 2 3 15 3" xfId="2942"/>
    <cellStyle name="Normal 2 3 15 4" xfId="2943"/>
    <cellStyle name="Normal 2 3 16" xfId="2944"/>
    <cellStyle name="Normal 2 3 16 2" xfId="2945"/>
    <cellStyle name="Normal 2 3 16 3" xfId="2946"/>
    <cellStyle name="Normal 2 3 16 4" xfId="2947"/>
    <cellStyle name="Normal 2 3 17" xfId="2948"/>
    <cellStyle name="Normal 2 3 17 2" xfId="2949"/>
    <cellStyle name="Normal 2 3 17 3" xfId="2950"/>
    <cellStyle name="Normal 2 3 17 4" xfId="2951"/>
    <cellStyle name="Normal 2 3 18" xfId="2952"/>
    <cellStyle name="Normal 2 3 18 2" xfId="2953"/>
    <cellStyle name="Normal 2 3 18 3" xfId="2954"/>
    <cellStyle name="Normal 2 3 18 4" xfId="2955"/>
    <cellStyle name="Normal 2 3 19" xfId="2956"/>
    <cellStyle name="Normal 2 3 19 2" xfId="2957"/>
    <cellStyle name="Normal 2 3 19 3" xfId="2958"/>
    <cellStyle name="Normal 2 3 19 4" xfId="2959"/>
    <cellStyle name="Normal 2 3 2" xfId="2960"/>
    <cellStyle name="Normal 2 3 2 2" xfId="2961"/>
    <cellStyle name="Normal 2 3 2 2 2" xfId="2962"/>
    <cellStyle name="Normal 2 3 2 2 2 2" xfId="2963"/>
    <cellStyle name="Normal 2 3 2 2 2 3" xfId="2964"/>
    <cellStyle name="Normal 2 3 2 2 3" xfId="2965"/>
    <cellStyle name="Normal 2 3 2 2 4" xfId="2966"/>
    <cellStyle name="Normal 2 3 2 3" xfId="2967"/>
    <cellStyle name="Normal 2 3 2 3 2" xfId="2968"/>
    <cellStyle name="Normal 2 3 2 3 3" xfId="2969"/>
    <cellStyle name="Normal 2 3 2 3 4" xfId="2970"/>
    <cellStyle name="Normal 2 3 2 4" xfId="2971"/>
    <cellStyle name="Normal 2 3 2 4 2" xfId="2972"/>
    <cellStyle name="Normal 2 3 2 4 3" xfId="2973"/>
    <cellStyle name="Normal 2 3 2 4 4" xfId="2974"/>
    <cellStyle name="Normal 2 3 2 5" xfId="2975"/>
    <cellStyle name="Normal 2 3 2 6" xfId="2976"/>
    <cellStyle name="Normal 2 3 2 7" xfId="2977"/>
    <cellStyle name="Normal 2 3 2 8" xfId="2978"/>
    <cellStyle name="Normal 2 3 2 9" xfId="2979"/>
    <cellStyle name="Normal 2 3 20" xfId="2980"/>
    <cellStyle name="Normal 2 3 20 2" xfId="2981"/>
    <cellStyle name="Normal 2 3 20 3" xfId="2982"/>
    <cellStyle name="Normal 2 3 20 4" xfId="2983"/>
    <cellStyle name="Normal 2 3 21" xfId="2984"/>
    <cellStyle name="Normal 2 3 21 2" xfId="2985"/>
    <cellStyle name="Normal 2 3 21 3" xfId="2986"/>
    <cellStyle name="Normal 2 3 21 4" xfId="2987"/>
    <cellStyle name="Normal 2 3 22" xfId="2988"/>
    <cellStyle name="Normal 2 3 22 2" xfId="2989"/>
    <cellStyle name="Normal 2 3 22 3" xfId="2990"/>
    <cellStyle name="Normal 2 3 22 4" xfId="2991"/>
    <cellStyle name="Normal 2 3 23" xfId="2992"/>
    <cellStyle name="Normal 2 3 23 2" xfId="2993"/>
    <cellStyle name="Normal 2 3 23 3" xfId="2994"/>
    <cellStyle name="Normal 2 3 23 4" xfId="2995"/>
    <cellStyle name="Normal 2 3 24" xfId="2996"/>
    <cellStyle name="Normal 2 3 24 2" xfId="2997"/>
    <cellStyle name="Normal 2 3 24 3" xfId="2998"/>
    <cellStyle name="Normal 2 3 24 4" xfId="2999"/>
    <cellStyle name="Normal 2 3 25" xfId="3000"/>
    <cellStyle name="Normal 2 3 25 2" xfId="3001"/>
    <cellStyle name="Normal 2 3 25 3" xfId="3002"/>
    <cellStyle name="Normal 2 3 25 4" xfId="3003"/>
    <cellStyle name="Normal 2 3 26" xfId="3004"/>
    <cellStyle name="Normal 2 3 26 2" xfId="3005"/>
    <cellStyle name="Normal 2 3 26 3" xfId="3006"/>
    <cellStyle name="Normal 2 3 26 4" xfId="3007"/>
    <cellStyle name="Normal 2 3 27" xfId="3008"/>
    <cellStyle name="Normal 2 3 27 2" xfId="3009"/>
    <cellStyle name="Normal 2 3 27 3" xfId="3010"/>
    <cellStyle name="Normal 2 3 27 4" xfId="3011"/>
    <cellStyle name="Normal 2 3 28" xfId="3012"/>
    <cellStyle name="Normal 2 3 28 2" xfId="3013"/>
    <cellStyle name="Normal 2 3 28 3" xfId="3014"/>
    <cellStyle name="Normal 2 3 28 4" xfId="3015"/>
    <cellStyle name="Normal 2 3 29" xfId="3016"/>
    <cellStyle name="Normal 2 3 29 2" xfId="3017"/>
    <cellStyle name="Normal 2 3 29 3" xfId="3018"/>
    <cellStyle name="Normal 2 3 29 4" xfId="3019"/>
    <cellStyle name="Normal 2 3 3" xfId="3020"/>
    <cellStyle name="Normal 2 3 3 2" xfId="3021"/>
    <cellStyle name="Normal 2 3 3 2 2" xfId="3022"/>
    <cellStyle name="Normal 2 3 3 2 3" xfId="3023"/>
    <cellStyle name="Normal 2 3 3 2 4" xfId="3024"/>
    <cellStyle name="Normal 2 3 3 3" xfId="3025"/>
    <cellStyle name="Normal 2 3 3 3 2" xfId="3026"/>
    <cellStyle name="Normal 2 3 3 3 3" xfId="3027"/>
    <cellStyle name="Normal 2 3 3 3 4" xfId="3028"/>
    <cellStyle name="Normal 2 3 3 4" xfId="3029"/>
    <cellStyle name="Normal 2 3 3 4 2" xfId="3030"/>
    <cellStyle name="Normal 2 3 3 4 3" xfId="3031"/>
    <cellStyle name="Normal 2 3 3 4 4" xfId="3032"/>
    <cellStyle name="Normal 2 3 3 5" xfId="3033"/>
    <cellStyle name="Normal 2 3 3 6" xfId="3034"/>
    <cellStyle name="Normal 2 3 3 7" xfId="3035"/>
    <cellStyle name="Normal 2 3 3 8" xfId="3036"/>
    <cellStyle name="Normal 2 3 3 9" xfId="3037"/>
    <cellStyle name="Normal 2 3 30" xfId="3038"/>
    <cellStyle name="Normal 2 3 30 2" xfId="3039"/>
    <cellStyle name="Normal 2 3 30 3" xfId="3040"/>
    <cellStyle name="Normal 2 3 30 4" xfId="3041"/>
    <cellStyle name="Normal 2 3 31" xfId="3042"/>
    <cellStyle name="Normal 2 3 31 2" xfId="3043"/>
    <cellStyle name="Normal 2 3 31 3" xfId="3044"/>
    <cellStyle name="Normal 2 3 31 4" xfId="3045"/>
    <cellStyle name="Normal 2 3 32" xfId="3046"/>
    <cellStyle name="Normal 2 3 32 2" xfId="3047"/>
    <cellStyle name="Normal 2 3 32 3" xfId="3048"/>
    <cellStyle name="Normal 2 3 32 4" xfId="3049"/>
    <cellStyle name="Normal 2 3 33" xfId="3050"/>
    <cellStyle name="Normal 2 3 33 2" xfId="3051"/>
    <cellStyle name="Normal 2 3 33 3" xfId="3052"/>
    <cellStyle name="Normal 2 3 33 4" xfId="3053"/>
    <cellStyle name="Normal 2 3 34" xfId="3054"/>
    <cellStyle name="Normal 2 3 34 2" xfId="3055"/>
    <cellStyle name="Normal 2 3 34 3" xfId="3056"/>
    <cellStyle name="Normal 2 3 34 4" xfId="3057"/>
    <cellStyle name="Normal 2 3 35" xfId="3058"/>
    <cellStyle name="Normal 2 3 35 2" xfId="3059"/>
    <cellStyle name="Normal 2 3 35 3" xfId="3060"/>
    <cellStyle name="Normal 2 3 35 4" xfId="3061"/>
    <cellStyle name="Normal 2 3 36" xfId="3062"/>
    <cellStyle name="Normal 2 3 36 2" xfId="3063"/>
    <cellStyle name="Normal 2 3 36 3" xfId="3064"/>
    <cellStyle name="Normal 2 3 36 4" xfId="3065"/>
    <cellStyle name="Normal 2 3 37" xfId="3066"/>
    <cellStyle name="Normal 2 3 37 2" xfId="3067"/>
    <cellStyle name="Normal 2 3 37 3" xfId="3068"/>
    <cellStyle name="Normal 2 3 37 4" xfId="3069"/>
    <cellStyle name="Normal 2 3 38" xfId="3070"/>
    <cellStyle name="Normal 2 3 38 2" xfId="3071"/>
    <cellStyle name="Normal 2 3 38 3" xfId="3072"/>
    <cellStyle name="Normal 2 3 38 4" xfId="3073"/>
    <cellStyle name="Normal 2 3 39" xfId="3074"/>
    <cellStyle name="Normal 2 3 39 2" xfId="3075"/>
    <cellStyle name="Normal 2 3 39 3" xfId="3076"/>
    <cellStyle name="Normal 2 3 39 4" xfId="3077"/>
    <cellStyle name="Normal 2 3 4" xfId="3078"/>
    <cellStyle name="Normal 2 3 4 2" xfId="3079"/>
    <cellStyle name="Normal 2 3 4 2 2" xfId="3080"/>
    <cellStyle name="Normal 2 3 4 2 3" xfId="3081"/>
    <cellStyle name="Normal 2 3 4 3" xfId="3082"/>
    <cellStyle name="Normal 2 3 4 3 2" xfId="3083"/>
    <cellStyle name="Normal 2 3 4 3 3" xfId="3084"/>
    <cellStyle name="Normal 2 3 4 4" xfId="3085"/>
    <cellStyle name="Normal 2 3 4 5" xfId="3086"/>
    <cellStyle name="Normal 2 3 40" xfId="3087"/>
    <cellStyle name="Normal 2 3 40 2" xfId="3088"/>
    <cellStyle name="Normal 2 3 40 3" xfId="3089"/>
    <cellStyle name="Normal 2 3 40 4" xfId="3090"/>
    <cellStyle name="Normal 2 3 41" xfId="3091"/>
    <cellStyle name="Normal 2 3 41 2" xfId="3092"/>
    <cellStyle name="Normal 2 3 41 3" xfId="3093"/>
    <cellStyle name="Normal 2 3 41 4" xfId="3094"/>
    <cellStyle name="Normal 2 3 42" xfId="3095"/>
    <cellStyle name="Normal 2 3 42 2" xfId="3096"/>
    <cellStyle name="Normal 2 3 42 3" xfId="3097"/>
    <cellStyle name="Normal 2 3 42 4" xfId="3098"/>
    <cellStyle name="Normal 2 3 43" xfId="3099"/>
    <cellStyle name="Normal 2 3 43 2" xfId="3100"/>
    <cellStyle name="Normal 2 3 43 3" xfId="3101"/>
    <cellStyle name="Normal 2 3 43 4" xfId="3102"/>
    <cellStyle name="Normal 2 3 44" xfId="3103"/>
    <cellStyle name="Normal 2 3 44 2" xfId="3104"/>
    <cellStyle name="Normal 2 3 44 3" xfId="3105"/>
    <cellStyle name="Normal 2 3 44 4" xfId="3106"/>
    <cellStyle name="Normal 2 3 45" xfId="3107"/>
    <cellStyle name="Normal 2 3 46" xfId="3108"/>
    <cellStyle name="Normal 2 3 47" xfId="3109"/>
    <cellStyle name="Normal 2 3 48" xfId="3110"/>
    <cellStyle name="Normal 2 3 49" xfId="3111"/>
    <cellStyle name="Normal 2 3 5" xfId="3112"/>
    <cellStyle name="Normal 2 3 5 2" xfId="3113"/>
    <cellStyle name="Normal 2 3 5 3" xfId="3114"/>
    <cellStyle name="Normal 2 3 5 4" xfId="3115"/>
    <cellStyle name="Normal 2 3 6" xfId="3116"/>
    <cellStyle name="Normal 2 3 6 2" xfId="3117"/>
    <cellStyle name="Normal 2 3 6 3" xfId="3118"/>
    <cellStyle name="Normal 2 3 6 4" xfId="3119"/>
    <cellStyle name="Normal 2 3 7" xfId="3120"/>
    <cellStyle name="Normal 2 3 7 2" xfId="3121"/>
    <cellStyle name="Normal 2 3 7 3" xfId="3122"/>
    <cellStyle name="Normal 2 3 7 4" xfId="3123"/>
    <cellStyle name="Normal 2 3 8" xfId="3124"/>
    <cellStyle name="Normal 2 3 8 2" xfId="3125"/>
    <cellStyle name="Normal 2 3 8 3" xfId="3126"/>
    <cellStyle name="Normal 2 3 8 4" xfId="3127"/>
    <cellStyle name="Normal 2 3 9" xfId="3128"/>
    <cellStyle name="Normal 2 3 9 2" xfId="3129"/>
    <cellStyle name="Normal 2 3 9 3" xfId="3130"/>
    <cellStyle name="Normal 2 3 9 4" xfId="3131"/>
    <cellStyle name="Normal 2 3_8 B" xfId="4647"/>
    <cellStyle name="Normal 2 30" xfId="3132"/>
    <cellStyle name="Normal 2 31" xfId="3133"/>
    <cellStyle name="Normal 2 32" xfId="3134"/>
    <cellStyle name="Normal 2 33" xfId="3135"/>
    <cellStyle name="Normal 2 34" xfId="3136"/>
    <cellStyle name="Normal 2 35" xfId="3137"/>
    <cellStyle name="Normal 2 36" xfId="3138"/>
    <cellStyle name="Normal 2 37" xfId="3139"/>
    <cellStyle name="Normal 2 38" xfId="3140"/>
    <cellStyle name="Normal 2 39" xfId="3141"/>
    <cellStyle name="Normal 2 39 2" xfId="4648"/>
    <cellStyle name="Normal 2 4" xfId="3142"/>
    <cellStyle name="Normal 2 4 10" xfId="3143"/>
    <cellStyle name="Normal 2 4 2" xfId="3144"/>
    <cellStyle name="Normal 2 4 2 2" xfId="3145"/>
    <cellStyle name="Normal 2 4 2 2 2" xfId="3146"/>
    <cellStyle name="Normal 2 4 2 2 3" xfId="3147"/>
    <cellStyle name="Normal 2 4 2 3" xfId="3148"/>
    <cellStyle name="Normal 2 4 2 4" xfId="3149"/>
    <cellStyle name="Normal 2 4 3" xfId="3150"/>
    <cellStyle name="Normal 2 4 3 2" xfId="3151"/>
    <cellStyle name="Normal 2 4 3 3" xfId="3152"/>
    <cellStyle name="Normal 2 4 4" xfId="3153"/>
    <cellStyle name="Normal 2 4 5" xfId="3154"/>
    <cellStyle name="Normal 2 4 6" xfId="3155"/>
    <cellStyle name="Normal 2 4 7" xfId="3156"/>
    <cellStyle name="Normal 2 4 8" xfId="3157"/>
    <cellStyle name="Normal 2 4 9" xfId="3158"/>
    <cellStyle name="Normal 2 4_State APPENDIX_Planning Tables 2011-12" xfId="4649"/>
    <cellStyle name="Normal 2 40" xfId="3159"/>
    <cellStyle name="Normal 2 41" xfId="4650"/>
    <cellStyle name="Normal 2 42" xfId="4651"/>
    <cellStyle name="Normal 2 43" xfId="4652"/>
    <cellStyle name="Normal 2 44" xfId="4653"/>
    <cellStyle name="Normal 2 45" xfId="4654"/>
    <cellStyle name="Normal 2 46" xfId="4655"/>
    <cellStyle name="Normal 2 47" xfId="4656"/>
    <cellStyle name="Normal 2 48" xfId="4657"/>
    <cellStyle name="Normal 2 49" xfId="4658"/>
    <cellStyle name="Normal 2 5" xfId="3160"/>
    <cellStyle name="Normal 2 5 2" xfId="3161"/>
    <cellStyle name="Normal 2 5 2 2" xfId="4659"/>
    <cellStyle name="Normal 2 5 3" xfId="3162"/>
    <cellStyle name="Normal 2 5 4" xfId="3163"/>
    <cellStyle name="Normal 2 5 5" xfId="3164"/>
    <cellStyle name="Normal 2 5 6" xfId="3165"/>
    <cellStyle name="Normal 2 5 7" xfId="3166"/>
    <cellStyle name="Normal 2 5 8" xfId="3167"/>
    <cellStyle name="Normal 2 5 9" xfId="4660"/>
    <cellStyle name="Normal 2 6" xfId="3168"/>
    <cellStyle name="Normal 2 6 2" xfId="3169"/>
    <cellStyle name="Normal 2 6 2 2" xfId="4661"/>
    <cellStyle name="Normal 2 6 3" xfId="3170"/>
    <cellStyle name="Normal 2 6 4" xfId="3171"/>
    <cellStyle name="Normal 2 6 5" xfId="4662"/>
    <cellStyle name="Normal 2 7" xfId="3172"/>
    <cellStyle name="Normal 2 7 2" xfId="3173"/>
    <cellStyle name="Normal 2 7 2 2" xfId="3174"/>
    <cellStyle name="Normal 2 7 2 2 2" xfId="3175"/>
    <cellStyle name="Normal 2 7 2 2 2 2" xfId="3176"/>
    <cellStyle name="Normal 2 7 2 2 3" xfId="3177"/>
    <cellStyle name="Normal 2 7 2 3" xfId="3178"/>
    <cellStyle name="Normal 2 7 2 4" xfId="3179"/>
    <cellStyle name="Normal 2 7 2 4 2" xfId="3180"/>
    <cellStyle name="Normal 2 7 3" xfId="3181"/>
    <cellStyle name="Normal 2 7 3 2" xfId="3182"/>
    <cellStyle name="Normal 2 7 3 2 2" xfId="3183"/>
    <cellStyle name="Normal 2 7 3 3" xfId="3184"/>
    <cellStyle name="Normal 2 7 4" xfId="3185"/>
    <cellStyle name="Normal 2 7 4 2" xfId="3186"/>
    <cellStyle name="Normal 2 8" xfId="3187"/>
    <cellStyle name="Normal 2 8 2" xfId="3188"/>
    <cellStyle name="Normal 2 8 3" xfId="3189"/>
    <cellStyle name="Normal 2 8 4" xfId="3190"/>
    <cellStyle name="Normal 2 8 5" xfId="4663"/>
    <cellStyle name="Normal 2 8_Book1" xfId="4664"/>
    <cellStyle name="Normal 2 9" xfId="3191"/>
    <cellStyle name="Normal 2 9 2" xfId="3192"/>
    <cellStyle name="Normal 2 9 2 2" xfId="3193"/>
    <cellStyle name="Normal 2 9 3" xfId="3194"/>
    <cellStyle name="Normal 2 9 4" xfId="4665"/>
    <cellStyle name="Normal 2_2013-14 _Annexure" xfId="4666"/>
    <cellStyle name="Normal 20" xfId="3195"/>
    <cellStyle name="Normal 20 2" xfId="4667"/>
    <cellStyle name="Normal 20 3" xfId="4668"/>
    <cellStyle name="Normal 20 4" xfId="4669"/>
    <cellStyle name="Normal 21" xfId="3196"/>
    <cellStyle name="Normal 22" xfId="3197"/>
    <cellStyle name="Normal 23" xfId="3198"/>
    <cellStyle name="Normal 24" xfId="3199"/>
    <cellStyle name="Normal 25" xfId="3200"/>
    <cellStyle name="Normal 26" xfId="3201"/>
    <cellStyle name="Normal 27" xfId="3202"/>
    <cellStyle name="Normal 28" xfId="3203"/>
    <cellStyle name="Normal 28 2" xfId="4670"/>
    <cellStyle name="Normal 29" xfId="3204"/>
    <cellStyle name="Normal 29 2" xfId="4671"/>
    <cellStyle name="Normal 3" xfId="3"/>
    <cellStyle name="Normal 3 10" xfId="3205"/>
    <cellStyle name="Normal 3 10 2" xfId="3206"/>
    <cellStyle name="Normal 3 10 3" xfId="3207"/>
    <cellStyle name="Normal 3 10 4" xfId="3208"/>
    <cellStyle name="Normal 3 11" xfId="3209"/>
    <cellStyle name="Normal 3 11 2" xfId="3210"/>
    <cellStyle name="Normal 3 11 3" xfId="3211"/>
    <cellStyle name="Normal 3 11 4" xfId="3212"/>
    <cellStyle name="Normal 3 12" xfId="3213"/>
    <cellStyle name="Normal 3 12 2" xfId="3214"/>
    <cellStyle name="Normal 3 12 3" xfId="3215"/>
    <cellStyle name="Normal 3 12 4" xfId="3216"/>
    <cellStyle name="Normal 3 13" xfId="3217"/>
    <cellStyle name="Normal 3 13 2" xfId="3218"/>
    <cellStyle name="Normal 3 13 3" xfId="3219"/>
    <cellStyle name="Normal 3 13 4" xfId="3220"/>
    <cellStyle name="Normal 3 14" xfId="3221"/>
    <cellStyle name="Normal 3 14 2" xfId="3222"/>
    <cellStyle name="Normal 3 14 3" xfId="3223"/>
    <cellStyle name="Normal 3 14 4" xfId="3224"/>
    <cellStyle name="Normal 3 15" xfId="3225"/>
    <cellStyle name="Normal 3 15 2" xfId="3226"/>
    <cellStyle name="Normal 3 15 3" xfId="3227"/>
    <cellStyle name="Normal 3 15 4" xfId="3228"/>
    <cellStyle name="Normal 3 16" xfId="3229"/>
    <cellStyle name="Normal 3 16 2" xfId="3230"/>
    <cellStyle name="Normal 3 16 3" xfId="3231"/>
    <cellStyle name="Normal 3 16 4" xfId="3232"/>
    <cellStyle name="Normal 3 17" xfId="3233"/>
    <cellStyle name="Normal 3 17 2" xfId="3234"/>
    <cellStyle name="Normal 3 17 3" xfId="3235"/>
    <cellStyle name="Normal 3 17 4" xfId="3236"/>
    <cellStyle name="Normal 3 18" xfId="3237"/>
    <cellStyle name="Normal 3 18 2" xfId="3238"/>
    <cellStyle name="Normal 3 18 3" xfId="3239"/>
    <cellStyle name="Normal 3 18 4" xfId="3240"/>
    <cellStyle name="Normal 3 19" xfId="3241"/>
    <cellStyle name="Normal 3 19 2" xfId="3242"/>
    <cellStyle name="Normal 3 19 3" xfId="3243"/>
    <cellStyle name="Normal 3 19 4" xfId="3244"/>
    <cellStyle name="Normal 3 2" xfId="5"/>
    <cellStyle name="Normal 3 2 2" xfId="3245"/>
    <cellStyle name="Normal 3 2 3" xfId="3246"/>
    <cellStyle name="Normal 3 20" xfId="3247"/>
    <cellStyle name="Normal 3 20 2" xfId="3248"/>
    <cellStyle name="Normal 3 20 3" xfId="3249"/>
    <cellStyle name="Normal 3 20 4" xfId="3250"/>
    <cellStyle name="Normal 3 21" xfId="3251"/>
    <cellStyle name="Normal 3 21 2" xfId="3252"/>
    <cellStyle name="Normal 3 21 3" xfId="3253"/>
    <cellStyle name="Normal 3 21 4" xfId="3254"/>
    <cellStyle name="Normal 3 22" xfId="3255"/>
    <cellStyle name="Normal 3 22 2" xfId="3256"/>
    <cellStyle name="Normal 3 22 3" xfId="3257"/>
    <cellStyle name="Normal 3 22 4" xfId="3258"/>
    <cellStyle name="Normal 3 23" xfId="3259"/>
    <cellStyle name="Normal 3 23 2" xfId="3260"/>
    <cellStyle name="Normal 3 23 3" xfId="3261"/>
    <cellStyle name="Normal 3 23 4" xfId="3262"/>
    <cellStyle name="Normal 3 24" xfId="3263"/>
    <cellStyle name="Normal 3 24 2" xfId="3264"/>
    <cellStyle name="Normal 3 24 3" xfId="3265"/>
    <cellStyle name="Normal 3 24 4" xfId="3266"/>
    <cellStyle name="Normal 3 25" xfId="3267"/>
    <cellStyle name="Normal 3 25 2" xfId="3268"/>
    <cellStyle name="Normal 3 25 3" xfId="3269"/>
    <cellStyle name="Normal 3 25 4" xfId="3270"/>
    <cellStyle name="Normal 3 26" xfId="3271"/>
    <cellStyle name="Normal 3 26 2" xfId="3272"/>
    <cellStyle name="Normal 3 26 3" xfId="3273"/>
    <cellStyle name="Normal 3 26 4" xfId="3274"/>
    <cellStyle name="Normal 3 27" xfId="3275"/>
    <cellStyle name="Normal 3 27 2" xfId="3276"/>
    <cellStyle name="Normal 3 27 3" xfId="3277"/>
    <cellStyle name="Normal 3 27 4" xfId="3278"/>
    <cellStyle name="Normal 3 28" xfId="3279"/>
    <cellStyle name="Normal 3 28 2" xfId="3280"/>
    <cellStyle name="Normal 3 28 3" xfId="3281"/>
    <cellStyle name="Normal 3 28 4" xfId="3282"/>
    <cellStyle name="Normal 3 29" xfId="3283"/>
    <cellStyle name="Normal 3 29 2" xfId="3284"/>
    <cellStyle name="Normal 3 29 3" xfId="3285"/>
    <cellStyle name="Normal 3 29 4" xfId="3286"/>
    <cellStyle name="Normal 3 3" xfId="3287"/>
    <cellStyle name="Normal 3 3 2" xfId="3288"/>
    <cellStyle name="Normal 3 3 2 2" xfId="3289"/>
    <cellStyle name="Normal 3 3 2 3" xfId="3290"/>
    <cellStyle name="Normal 3 3 2 4" xfId="3291"/>
    <cellStyle name="Normal 3 3 3" xfId="3292"/>
    <cellStyle name="Normal 3 3 3 2" xfId="3293"/>
    <cellStyle name="Normal 3 3 3 3" xfId="3294"/>
    <cellStyle name="Normal 3 3 3 4" xfId="3295"/>
    <cellStyle name="Normal 3 3 4" xfId="3296"/>
    <cellStyle name="Normal 3 3 4 2" xfId="3297"/>
    <cellStyle name="Normal 3 3 4 3" xfId="3298"/>
    <cellStyle name="Normal 3 3 4 4" xfId="3299"/>
    <cellStyle name="Normal 3 3 5" xfId="3300"/>
    <cellStyle name="Normal 3 3 6" xfId="3301"/>
    <cellStyle name="Normal 3 3 7" xfId="3302"/>
    <cellStyle name="Normal 3 3 8" xfId="3303"/>
    <cellStyle name="Normal 3 3 9" xfId="3304"/>
    <cellStyle name="Normal 3 30" xfId="3305"/>
    <cellStyle name="Normal 3 30 2" xfId="3306"/>
    <cellStyle name="Normal 3 30 3" xfId="3307"/>
    <cellStyle name="Normal 3 30 4" xfId="3308"/>
    <cellStyle name="Normal 3 31" xfId="3309"/>
    <cellStyle name="Normal 3 31 2" xfId="3310"/>
    <cellStyle name="Normal 3 31 3" xfId="3311"/>
    <cellStyle name="Normal 3 31 4" xfId="3312"/>
    <cellStyle name="Normal 3 32" xfId="3313"/>
    <cellStyle name="Normal 3 32 2" xfId="3314"/>
    <cellStyle name="Normal 3 32 3" xfId="3315"/>
    <cellStyle name="Normal 3 32 4" xfId="3316"/>
    <cellStyle name="Normal 3 33" xfId="3317"/>
    <cellStyle name="Normal 3 33 2" xfId="3318"/>
    <cellStyle name="Normal 3 33 3" xfId="3319"/>
    <cellStyle name="Normal 3 33 4" xfId="3320"/>
    <cellStyle name="Normal 3 34" xfId="3321"/>
    <cellStyle name="Normal 3 34 2" xfId="3322"/>
    <cellStyle name="Normal 3 34 3" xfId="3323"/>
    <cellStyle name="Normal 3 34 4" xfId="3324"/>
    <cellStyle name="Normal 3 35" xfId="3325"/>
    <cellStyle name="Normal 3 35 2" xfId="3326"/>
    <cellStyle name="Normal 3 35 3" xfId="3327"/>
    <cellStyle name="Normal 3 35 4" xfId="3328"/>
    <cellStyle name="Normal 3 36" xfId="3329"/>
    <cellStyle name="Normal 3 36 2" xfId="3330"/>
    <cellStyle name="Normal 3 36 3" xfId="3331"/>
    <cellStyle name="Normal 3 36 4" xfId="3332"/>
    <cellStyle name="Normal 3 37" xfId="3333"/>
    <cellStyle name="Normal 3 37 2" xfId="3334"/>
    <cellStyle name="Normal 3 37 3" xfId="3335"/>
    <cellStyle name="Normal 3 37 4" xfId="3336"/>
    <cellStyle name="Normal 3 38" xfId="3337"/>
    <cellStyle name="Normal 3 38 2" xfId="3338"/>
    <cellStyle name="Normal 3 38 3" xfId="3339"/>
    <cellStyle name="Normal 3 38 4" xfId="3340"/>
    <cellStyle name="Normal 3 39" xfId="3341"/>
    <cellStyle name="Normal 3 39 2" xfId="3342"/>
    <cellStyle name="Normal 3 39 3" xfId="3343"/>
    <cellStyle name="Normal 3 39 4" xfId="3344"/>
    <cellStyle name="Normal 3 4" xfId="3345"/>
    <cellStyle name="Normal 3 4 2" xfId="3346"/>
    <cellStyle name="Normal 3 4 3" xfId="3347"/>
    <cellStyle name="Normal 3 4 4" xfId="3348"/>
    <cellStyle name="Normal 3 4 5" xfId="3349"/>
    <cellStyle name="Normal 3 4 6" xfId="3350"/>
    <cellStyle name="Normal 3 40" xfId="3351"/>
    <cellStyle name="Normal 3 40 2" xfId="3352"/>
    <cellStyle name="Normal 3 40 3" xfId="3353"/>
    <cellStyle name="Normal 3 40 4" xfId="3354"/>
    <cellStyle name="Normal 3 41" xfId="3355"/>
    <cellStyle name="Normal 3 41 2" xfId="3356"/>
    <cellStyle name="Normal 3 41 3" xfId="3357"/>
    <cellStyle name="Normal 3 41 4" xfId="3358"/>
    <cellStyle name="Normal 3 42" xfId="3359"/>
    <cellStyle name="Normal 3 42 2" xfId="3360"/>
    <cellStyle name="Normal 3 42 3" xfId="3361"/>
    <cellStyle name="Normal 3 42 4" xfId="3362"/>
    <cellStyle name="Normal 3 43" xfId="3363"/>
    <cellStyle name="Normal 3 43 2" xfId="3364"/>
    <cellStyle name="Normal 3 43 3" xfId="3365"/>
    <cellStyle name="Normal 3 43 4" xfId="3366"/>
    <cellStyle name="Normal 3 44" xfId="3367"/>
    <cellStyle name="Normal 3 44 2" xfId="3368"/>
    <cellStyle name="Normal 3 44 3" xfId="3369"/>
    <cellStyle name="Normal 3 44 4" xfId="3370"/>
    <cellStyle name="Normal 3 45" xfId="3371"/>
    <cellStyle name="Normal 3 46" xfId="3372"/>
    <cellStyle name="Normal 3 47" xfId="3373"/>
    <cellStyle name="Normal 3 48" xfId="3374"/>
    <cellStyle name="Normal 3 49" xfId="3375"/>
    <cellStyle name="Normal 3 5" xfId="3376"/>
    <cellStyle name="Normal 3 5 2" xfId="3377"/>
    <cellStyle name="Normal 3 5 3" xfId="3378"/>
    <cellStyle name="Normal 3 5 4" xfId="3379"/>
    <cellStyle name="Normal 3 50" xfId="4672"/>
    <cellStyle name="Normal 3 51" xfId="4673"/>
    <cellStyle name="Normal 3 52" xfId="4674"/>
    <cellStyle name="Normal 3 53" xfId="4675"/>
    <cellStyle name="Normal 3 54" xfId="4676"/>
    <cellStyle name="Normal 3 55" xfId="4677"/>
    <cellStyle name="Normal 3 56" xfId="4678"/>
    <cellStyle name="Normal 3 57" xfId="4679"/>
    <cellStyle name="Normal 3 58" xfId="4680"/>
    <cellStyle name="Normal 3 59" xfId="4681"/>
    <cellStyle name="Normal 3 6" xfId="3380"/>
    <cellStyle name="Normal 3 6 2" xfId="3381"/>
    <cellStyle name="Normal 3 6 3" xfId="3382"/>
    <cellStyle name="Normal 3 6 4" xfId="3383"/>
    <cellStyle name="Normal 3 60" xfId="4682"/>
    <cellStyle name="Normal 3 61" xfId="4683"/>
    <cellStyle name="Normal 3 62" xfId="4684"/>
    <cellStyle name="Normal 3 63" xfId="4685"/>
    <cellStyle name="Normal 3 64" xfId="4686"/>
    <cellStyle name="Normal 3 65" xfId="4687"/>
    <cellStyle name="Normal 3 66" xfId="4688"/>
    <cellStyle name="Normal 3 67" xfId="4689"/>
    <cellStyle name="Normal 3 68" xfId="4690"/>
    <cellStyle name="Normal 3 69" xfId="4691"/>
    <cellStyle name="Normal 3 7" xfId="3384"/>
    <cellStyle name="Normal 3 7 2" xfId="3385"/>
    <cellStyle name="Normal 3 7 3" xfId="3386"/>
    <cellStyle name="Normal 3 7 4" xfId="3387"/>
    <cellStyle name="Normal 3 70" xfId="4692"/>
    <cellStyle name="Normal 3 71" xfId="4693"/>
    <cellStyle name="Normal 3 72" xfId="4694"/>
    <cellStyle name="Normal 3 8" xfId="3388"/>
    <cellStyle name="Normal 3 8 2" xfId="3389"/>
    <cellStyle name="Normal 3 8 3" xfId="3390"/>
    <cellStyle name="Normal 3 8 4" xfId="3391"/>
    <cellStyle name="Normal 3 9" xfId="3392"/>
    <cellStyle name="Normal 3 9 2" xfId="3393"/>
    <cellStyle name="Normal 3 9 3" xfId="3394"/>
    <cellStyle name="Normal 3 9 4" xfId="3395"/>
    <cellStyle name="Normal 3_8 B" xfId="4695"/>
    <cellStyle name="Normal 30" xfId="3396"/>
    <cellStyle name="Normal 31" xfId="3397"/>
    <cellStyle name="Normal 32" xfId="3398"/>
    <cellStyle name="Normal 33" xfId="3399"/>
    <cellStyle name="Normal 33 2" xfId="3400"/>
    <cellStyle name="Normal 33 3" xfId="3401"/>
    <cellStyle name="Normal 34" xfId="3402"/>
    <cellStyle name="Normal 34 2" xfId="3403"/>
    <cellStyle name="Normal 34 3" xfId="3404"/>
    <cellStyle name="Normal 34 4" xfId="3405"/>
    <cellStyle name="Normal 34 4 2" xfId="10"/>
    <cellStyle name="Normal 34 5" xfId="3406"/>
    <cellStyle name="Normal 34_A" xfId="3407"/>
    <cellStyle name="Normal 35" xfId="3408"/>
    <cellStyle name="Normal 35 2" xfId="3409"/>
    <cellStyle name="Normal 36" xfId="3410"/>
    <cellStyle name="Normal 37" xfId="3411"/>
    <cellStyle name="Normal 38" xfId="3412"/>
    <cellStyle name="Normal 39" xfId="3413"/>
    <cellStyle name="Normal 4" xfId="3414"/>
    <cellStyle name="Normal 4 2" xfId="3415"/>
    <cellStyle name="Normal 4 2 10" xfId="3416"/>
    <cellStyle name="Normal 4 2 10 2" xfId="3417"/>
    <cellStyle name="Normal 4 2 10 2 2" xfId="3418"/>
    <cellStyle name="Normal 4 2 10 2 3" xfId="3419"/>
    <cellStyle name="Normal 4 2 10 2 4" xfId="4527"/>
    <cellStyle name="Normal 4 2 10 3" xfId="3420"/>
    <cellStyle name="Normal 4 2 10 4" xfId="3421"/>
    <cellStyle name="Normal 4 2 11" xfId="3422"/>
    <cellStyle name="Normal 4 2 11 2" xfId="3423"/>
    <cellStyle name="Normal 4 2 11 3" xfId="3424"/>
    <cellStyle name="Normal 4 2 12" xfId="3425"/>
    <cellStyle name="Normal 4 2 12 2" xfId="3426"/>
    <cellStyle name="Normal 4 2 12 3" xfId="3427"/>
    <cellStyle name="Normal 4 2 13" xfId="3428"/>
    <cellStyle name="Normal 4 2 13 2" xfId="3429"/>
    <cellStyle name="Normal 4 2 13 3" xfId="3430"/>
    <cellStyle name="Normal 4 2 14" xfId="3431"/>
    <cellStyle name="Normal 4 2 14 2" xfId="3432"/>
    <cellStyle name="Normal 4 2 14 3" xfId="3433"/>
    <cellStyle name="Normal 4 2 15" xfId="3434"/>
    <cellStyle name="Normal 4 2 15 2" xfId="3435"/>
    <cellStyle name="Normal 4 2 15 3" xfId="3436"/>
    <cellStyle name="Normal 4 2 16" xfId="3437"/>
    <cellStyle name="Normal 4 2 16 2" xfId="3438"/>
    <cellStyle name="Normal 4 2 16 3" xfId="3439"/>
    <cellStyle name="Normal 4 2 17" xfId="3440"/>
    <cellStyle name="Normal 4 2 17 2" xfId="3441"/>
    <cellStyle name="Normal 4 2 17 3" xfId="3442"/>
    <cellStyle name="Normal 4 2 18" xfId="3443"/>
    <cellStyle name="Normal 4 2 18 2" xfId="3444"/>
    <cellStyle name="Normal 4 2 18 3" xfId="3445"/>
    <cellStyle name="Normal 4 2 19" xfId="3446"/>
    <cellStyle name="Normal 4 2 19 2" xfId="3447"/>
    <cellStyle name="Normal 4 2 19 3" xfId="3448"/>
    <cellStyle name="Normal 4 2 2" xfId="3449"/>
    <cellStyle name="Normal 4 2 2 2" xfId="3450"/>
    <cellStyle name="Normal 4 2 2 3" xfId="3451"/>
    <cellStyle name="Normal 4 2 2 4" xfId="4696"/>
    <cellStyle name="Normal 4 2 20" xfId="3452"/>
    <cellStyle name="Normal 4 2 20 2" xfId="3453"/>
    <cellStyle name="Normal 4 2 20 3" xfId="3454"/>
    <cellStyle name="Normal 4 2 21" xfId="3455"/>
    <cellStyle name="Normal 4 2 21 2" xfId="3456"/>
    <cellStyle name="Normal 4 2 21 3" xfId="3457"/>
    <cellStyle name="Normal 4 2 22" xfId="3458"/>
    <cellStyle name="Normal 4 2 22 2" xfId="3459"/>
    <cellStyle name="Normal 4 2 22 3" xfId="3460"/>
    <cellStyle name="Normal 4 2 23" xfId="3461"/>
    <cellStyle name="Normal 4 2 23 2" xfId="3462"/>
    <cellStyle name="Normal 4 2 23 3" xfId="3463"/>
    <cellStyle name="Normal 4 2 24" xfId="3464"/>
    <cellStyle name="Normal 4 2 24 2" xfId="3465"/>
    <cellStyle name="Normal 4 2 24 3" xfId="3466"/>
    <cellStyle name="Normal 4 2 25" xfId="3467"/>
    <cellStyle name="Normal 4 2 25 2" xfId="3468"/>
    <cellStyle name="Normal 4 2 25 3" xfId="3469"/>
    <cellStyle name="Normal 4 2 26" xfId="3470"/>
    <cellStyle name="Normal 4 2 26 2" xfId="3471"/>
    <cellStyle name="Normal 4 2 26 3" xfId="3472"/>
    <cellStyle name="Normal 4 2 27" xfId="3473"/>
    <cellStyle name="Normal 4 2 27 2" xfId="3474"/>
    <cellStyle name="Normal 4 2 27 3" xfId="3475"/>
    <cellStyle name="Normal 4 2 28" xfId="3476"/>
    <cellStyle name="Normal 4 2 28 2" xfId="3477"/>
    <cellStyle name="Normal 4 2 28 3" xfId="3478"/>
    <cellStyle name="Normal 4 2 29" xfId="3479"/>
    <cellStyle name="Normal 4 2 29 2" xfId="3480"/>
    <cellStyle name="Normal 4 2 29 3" xfId="3481"/>
    <cellStyle name="Normal 4 2 3" xfId="3482"/>
    <cellStyle name="Normal 4 2 3 2" xfId="3483"/>
    <cellStyle name="Normal 4 2 3 3" xfId="3484"/>
    <cellStyle name="Normal 4 2 30" xfId="3485"/>
    <cellStyle name="Normal 4 2 30 2" xfId="3486"/>
    <cellStyle name="Normal 4 2 30 3" xfId="3487"/>
    <cellStyle name="Normal 4 2 31" xfId="3488"/>
    <cellStyle name="Normal 4 2 31 2" xfId="3489"/>
    <cellStyle name="Normal 4 2 31 3" xfId="3490"/>
    <cellStyle name="Normal 4 2 32" xfId="3491"/>
    <cellStyle name="Normal 4 2 32 2" xfId="3492"/>
    <cellStyle name="Normal 4 2 32 3" xfId="3493"/>
    <cellStyle name="Normal 4 2 33" xfId="3494"/>
    <cellStyle name="Normal 4 2 33 2" xfId="3495"/>
    <cellStyle name="Normal 4 2 33 3" xfId="3496"/>
    <cellStyle name="Normal 4 2 34" xfId="3497"/>
    <cellStyle name="Normal 4 2 34 2" xfId="3498"/>
    <cellStyle name="Normal 4 2 34 3" xfId="3499"/>
    <cellStyle name="Normal 4 2 35" xfId="3500"/>
    <cellStyle name="Normal 4 2 35 2" xfId="3501"/>
    <cellStyle name="Normal 4 2 35 3" xfId="3502"/>
    <cellStyle name="Normal 4 2 36" xfId="3503"/>
    <cellStyle name="Normal 4 2 37" xfId="3504"/>
    <cellStyle name="Normal 4 2 4" xfId="3505"/>
    <cellStyle name="Normal 4 2 4 2" xfId="3506"/>
    <cellStyle name="Normal 4 2 4 3" xfId="3507"/>
    <cellStyle name="Normal 4 2 5" xfId="3508"/>
    <cellStyle name="Normal 4 2 5 2" xfId="3509"/>
    <cellStyle name="Normal 4 2 5 3" xfId="3510"/>
    <cellStyle name="Normal 4 2 6" xfId="3511"/>
    <cellStyle name="Normal 4 2 6 2" xfId="3512"/>
    <cellStyle name="Normal 4 2 6 3" xfId="3513"/>
    <cellStyle name="Normal 4 2 7" xfId="3514"/>
    <cellStyle name="Normal 4 2 7 2" xfId="3515"/>
    <cellStyle name="Normal 4 2 7 3" xfId="3516"/>
    <cellStyle name="Normal 4 2 8" xfId="3517"/>
    <cellStyle name="Normal 4 2 8 2" xfId="3518"/>
    <cellStyle name="Normal 4 2 8 3" xfId="3519"/>
    <cellStyle name="Normal 4 2 9" xfId="3520"/>
    <cellStyle name="Normal 4 2 9 2" xfId="3521"/>
    <cellStyle name="Normal 4 2 9 3" xfId="3522"/>
    <cellStyle name="Normal 4 2_Book1" xfId="3523"/>
    <cellStyle name="Normal 4 3" xfId="3524"/>
    <cellStyle name="Normal 4 3 10" xfId="3525"/>
    <cellStyle name="Normal 4 3 10 2" xfId="3526"/>
    <cellStyle name="Normal 4 3 10 3" xfId="3527"/>
    <cellStyle name="Normal 4 3 11" xfId="3528"/>
    <cellStyle name="Normal 4 3 11 2" xfId="3529"/>
    <cellStyle name="Normal 4 3 11 3" xfId="3530"/>
    <cellStyle name="Normal 4 3 12" xfId="3531"/>
    <cellStyle name="Normal 4 3 12 2" xfId="3532"/>
    <cellStyle name="Normal 4 3 12 3" xfId="3533"/>
    <cellStyle name="Normal 4 3 13" xfId="3534"/>
    <cellStyle name="Normal 4 3 13 2" xfId="3535"/>
    <cellStyle name="Normal 4 3 13 3" xfId="3536"/>
    <cellStyle name="Normal 4 3 14" xfId="3537"/>
    <cellStyle name="Normal 4 3 14 2" xfId="3538"/>
    <cellStyle name="Normal 4 3 14 3" xfId="3539"/>
    <cellStyle name="Normal 4 3 15" xfId="3540"/>
    <cellStyle name="Normal 4 3 15 2" xfId="3541"/>
    <cellStyle name="Normal 4 3 15 3" xfId="3542"/>
    <cellStyle name="Normal 4 3 16" xfId="3543"/>
    <cellStyle name="Normal 4 3 16 2" xfId="3544"/>
    <cellStyle name="Normal 4 3 16 3" xfId="3545"/>
    <cellStyle name="Normal 4 3 17" xfId="3546"/>
    <cellStyle name="Normal 4 3 17 2" xfId="3547"/>
    <cellStyle name="Normal 4 3 17 3" xfId="3548"/>
    <cellStyle name="Normal 4 3 18" xfId="3549"/>
    <cellStyle name="Normal 4 3 18 2" xfId="3550"/>
    <cellStyle name="Normal 4 3 18 3" xfId="3551"/>
    <cellStyle name="Normal 4 3 19" xfId="3552"/>
    <cellStyle name="Normal 4 3 19 2" xfId="3553"/>
    <cellStyle name="Normal 4 3 19 3" xfId="3554"/>
    <cellStyle name="Normal 4 3 2" xfId="3555"/>
    <cellStyle name="Normal 4 3 2 2" xfId="3556"/>
    <cellStyle name="Normal 4 3 2 3" xfId="3557"/>
    <cellStyle name="Normal 4 3 20" xfId="3558"/>
    <cellStyle name="Normal 4 3 20 2" xfId="3559"/>
    <cellStyle name="Normal 4 3 20 3" xfId="3560"/>
    <cellStyle name="Normal 4 3 21" xfId="3561"/>
    <cellStyle name="Normal 4 3 21 2" xfId="3562"/>
    <cellStyle name="Normal 4 3 21 3" xfId="3563"/>
    <cellStyle name="Normal 4 3 22" xfId="3564"/>
    <cellStyle name="Normal 4 3 22 2" xfId="3565"/>
    <cellStyle name="Normal 4 3 22 3" xfId="3566"/>
    <cellStyle name="Normal 4 3 23" xfId="3567"/>
    <cellStyle name="Normal 4 3 23 2" xfId="3568"/>
    <cellStyle name="Normal 4 3 23 3" xfId="3569"/>
    <cellStyle name="Normal 4 3 24" xfId="3570"/>
    <cellStyle name="Normal 4 3 24 2" xfId="3571"/>
    <cellStyle name="Normal 4 3 24 3" xfId="3572"/>
    <cellStyle name="Normal 4 3 25" xfId="3573"/>
    <cellStyle name="Normal 4 3 25 2" xfId="3574"/>
    <cellStyle name="Normal 4 3 25 3" xfId="3575"/>
    <cellStyle name="Normal 4 3 26" xfId="3576"/>
    <cellStyle name="Normal 4 3 26 2" xfId="3577"/>
    <cellStyle name="Normal 4 3 26 3" xfId="3578"/>
    <cellStyle name="Normal 4 3 27" xfId="3579"/>
    <cellStyle name="Normal 4 3 27 2" xfId="3580"/>
    <cellStyle name="Normal 4 3 27 3" xfId="3581"/>
    <cellStyle name="Normal 4 3 28" xfId="3582"/>
    <cellStyle name="Normal 4 3 28 2" xfId="3583"/>
    <cellStyle name="Normal 4 3 28 3" xfId="3584"/>
    <cellStyle name="Normal 4 3 29" xfId="3585"/>
    <cellStyle name="Normal 4 3 29 2" xfId="3586"/>
    <cellStyle name="Normal 4 3 29 3" xfId="3587"/>
    <cellStyle name="Normal 4 3 3" xfId="3588"/>
    <cellStyle name="Normal 4 3 3 2" xfId="3589"/>
    <cellStyle name="Normal 4 3 3 3" xfId="3590"/>
    <cellStyle name="Normal 4 3 30" xfId="3591"/>
    <cellStyle name="Normal 4 3 30 2" xfId="3592"/>
    <cellStyle name="Normal 4 3 30 3" xfId="3593"/>
    <cellStyle name="Normal 4 3 31" xfId="3594"/>
    <cellStyle name="Normal 4 3 31 2" xfId="3595"/>
    <cellStyle name="Normal 4 3 31 3" xfId="3596"/>
    <cellStyle name="Normal 4 3 32" xfId="3597"/>
    <cellStyle name="Normal 4 3 32 2" xfId="3598"/>
    <cellStyle name="Normal 4 3 32 3" xfId="3599"/>
    <cellStyle name="Normal 4 3 33" xfId="3600"/>
    <cellStyle name="Normal 4 3 33 2" xfId="3601"/>
    <cellStyle name="Normal 4 3 33 3" xfId="3602"/>
    <cellStyle name="Normal 4 3 34" xfId="3603"/>
    <cellStyle name="Normal 4 3 34 2" xfId="3604"/>
    <cellStyle name="Normal 4 3 34 3" xfId="3605"/>
    <cellStyle name="Normal 4 3 35" xfId="3606"/>
    <cellStyle name="Normal 4 3 35 2" xfId="3607"/>
    <cellStyle name="Normal 4 3 35 3" xfId="3608"/>
    <cellStyle name="Normal 4 3 4" xfId="3609"/>
    <cellStyle name="Normal 4 3 4 2" xfId="3610"/>
    <cellStyle name="Normal 4 3 4 3" xfId="3611"/>
    <cellStyle name="Normal 4 3 5" xfId="3612"/>
    <cellStyle name="Normal 4 3 5 2" xfId="3613"/>
    <cellStyle name="Normal 4 3 5 3" xfId="3614"/>
    <cellStyle name="Normal 4 3 6" xfId="3615"/>
    <cellStyle name="Normal 4 3 6 2" xfId="3616"/>
    <cellStyle name="Normal 4 3 6 3" xfId="3617"/>
    <cellStyle name="Normal 4 3 7" xfId="3618"/>
    <cellStyle name="Normal 4 3 7 2" xfId="3619"/>
    <cellStyle name="Normal 4 3 7 3" xfId="3620"/>
    <cellStyle name="Normal 4 3 8" xfId="3621"/>
    <cellStyle name="Normal 4 3 8 2" xfId="3622"/>
    <cellStyle name="Normal 4 3 8 3" xfId="3623"/>
    <cellStyle name="Normal 4 3 9" xfId="3624"/>
    <cellStyle name="Normal 4 3 9 2" xfId="3625"/>
    <cellStyle name="Normal 4 3 9 3" xfId="3626"/>
    <cellStyle name="Normal 4 4" xfId="3627"/>
    <cellStyle name="Normal 4_25% 12-13_2013-14 &amp; 2014-15 Table &amp; Annnexure Shorted" xfId="4697"/>
    <cellStyle name="Normal 40" xfId="3628"/>
    <cellStyle name="Normal 41" xfId="3629"/>
    <cellStyle name="Normal 42" xfId="3630"/>
    <cellStyle name="Normal 43" xfId="3631"/>
    <cellStyle name="Normal 44" xfId="3632"/>
    <cellStyle name="Normal 45" xfId="3633"/>
    <cellStyle name="Normal 46" xfId="3634"/>
    <cellStyle name="Normal 47" xfId="3635"/>
    <cellStyle name="Normal 48" xfId="3636"/>
    <cellStyle name="Normal 49" xfId="3637"/>
    <cellStyle name="Normal 5" xfId="3638"/>
    <cellStyle name="Normal 5 10" xfId="3639"/>
    <cellStyle name="Normal 5 11" xfId="4698"/>
    <cellStyle name="Normal 5 12" xfId="4699"/>
    <cellStyle name="Normal 5 13" xfId="4700"/>
    <cellStyle name="Normal 5 14" xfId="4701"/>
    <cellStyle name="Normal 5 15" xfId="4702"/>
    <cellStyle name="Normal 5 16" xfId="4703"/>
    <cellStyle name="Normal 5 17" xfId="4704"/>
    <cellStyle name="Normal 5 18" xfId="4705"/>
    <cellStyle name="Normal 5 19" xfId="4706"/>
    <cellStyle name="Normal 5 2" xfId="3640"/>
    <cellStyle name="Normal 5 2 2" xfId="3641"/>
    <cellStyle name="Normal 5 2 2 2" xfId="4707"/>
    <cellStyle name="Normal 5 2 3" xfId="3642"/>
    <cellStyle name="Normal 5 2 4" xfId="3643"/>
    <cellStyle name="Normal 5 2 4 2" xfId="3644"/>
    <cellStyle name="Normal 5 2 4_Sheet2" xfId="3645"/>
    <cellStyle name="Normal 5 2 5" xfId="3646"/>
    <cellStyle name="Normal 5 2_Abstract" xfId="4708"/>
    <cellStyle name="Normal 5 20" xfId="4709"/>
    <cellStyle name="Normal 5 21" xfId="4710"/>
    <cellStyle name="Normal 5 22" xfId="4711"/>
    <cellStyle name="Normal 5 23" xfId="4712"/>
    <cellStyle name="Normal 5 24" xfId="4713"/>
    <cellStyle name="Normal 5 25" xfId="4714"/>
    <cellStyle name="Normal 5 26" xfId="4715"/>
    <cellStyle name="Normal 5 27" xfId="4716"/>
    <cellStyle name="Normal 5 28" xfId="4717"/>
    <cellStyle name="Normal 5 29" xfId="4718"/>
    <cellStyle name="Normal 5 3" xfId="3647"/>
    <cellStyle name="Normal 5 3 2" xfId="3648"/>
    <cellStyle name="Normal 5 3 3" xfId="3649"/>
    <cellStyle name="Normal 5 30" xfId="4719"/>
    <cellStyle name="Normal 5 31" xfId="4720"/>
    <cellStyle name="Normal 5 32" xfId="4721"/>
    <cellStyle name="Normal 5 33" xfId="4722"/>
    <cellStyle name="Normal 5 4" xfId="3650"/>
    <cellStyle name="Normal 5 5" xfId="3651"/>
    <cellStyle name="Normal 5 6" xfId="3652"/>
    <cellStyle name="Normal 5 6 2" xfId="4723"/>
    <cellStyle name="Normal 5 7" xfId="3653"/>
    <cellStyle name="Normal 5 8" xfId="3654"/>
    <cellStyle name="Normal 5 9" xfId="3655"/>
    <cellStyle name="Normal 5 9 2" xfId="3656"/>
    <cellStyle name="Normal 5 9_Sheet2" xfId="3657"/>
    <cellStyle name="Normal 5_2012-13- nagar" xfId="4724"/>
    <cellStyle name="Normal 50" xfId="3658"/>
    <cellStyle name="Normal 51" xfId="3659"/>
    <cellStyle name="Normal 52" xfId="3660"/>
    <cellStyle name="Normal 53" xfId="3661"/>
    <cellStyle name="Normal 54" xfId="3662"/>
    <cellStyle name="Normal 55" xfId="3663"/>
    <cellStyle name="Normal 56" xfId="3664"/>
    <cellStyle name="Normal 57" xfId="3665"/>
    <cellStyle name="Normal 58" xfId="3666"/>
    <cellStyle name="Normal 59" xfId="3667"/>
    <cellStyle name="Normal 6" xfId="3668"/>
    <cellStyle name="Normal 6 14" xfId="4725"/>
    <cellStyle name="Normal 6 15" xfId="4726"/>
    <cellStyle name="Normal 6 2" xfId="3669"/>
    <cellStyle name="Normal 6 2 2" xfId="3670"/>
    <cellStyle name="Normal 6 2 2 2" xfId="3671"/>
    <cellStyle name="Normal 6 2 2 3" xfId="3672"/>
    <cellStyle name="Normal 6 2 3" xfId="3673"/>
    <cellStyle name="Normal 6 2 4" xfId="3674"/>
    <cellStyle name="Normal 6 3" xfId="3675"/>
    <cellStyle name="Normal 6 4" xfId="3676"/>
    <cellStyle name="Normal 6 4 2" xfId="4727"/>
    <cellStyle name="Normal 6 5" xfId="3677"/>
    <cellStyle name="Normal 60" xfId="3678"/>
    <cellStyle name="Normal 61" xfId="3679"/>
    <cellStyle name="Normal 62" xfId="3680"/>
    <cellStyle name="Normal 63" xfId="3681"/>
    <cellStyle name="Normal 64" xfId="3682"/>
    <cellStyle name="Normal 65" xfId="3683"/>
    <cellStyle name="Normal 66" xfId="3684"/>
    <cellStyle name="Normal 67" xfId="3685"/>
    <cellStyle name="Normal 68" xfId="3686"/>
    <cellStyle name="Normal 69" xfId="3687"/>
    <cellStyle name="Normal 7" xfId="3688"/>
    <cellStyle name="Normal 7 10" xfId="4728"/>
    <cellStyle name="Normal 7 11" xfId="4729"/>
    <cellStyle name="Normal 7 12" xfId="4730"/>
    <cellStyle name="Normal 7 2" xfId="3689"/>
    <cellStyle name="Normal 7 2 2" xfId="4731"/>
    <cellStyle name="Normal 7 3" xfId="3690"/>
    <cellStyle name="Normal 7 4" xfId="3691"/>
    <cellStyle name="Normal 7 4 2" xfId="3692"/>
    <cellStyle name="Normal 7 4 2 2" xfId="4732"/>
    <cellStyle name="Normal 7 4 3" xfId="3693"/>
    <cellStyle name="Normal 7 5" xfId="3694"/>
    <cellStyle name="Normal 7 6" xfId="3695"/>
    <cellStyle name="Normal 7 7" xfId="4733"/>
    <cellStyle name="Normal 7 8" xfId="4734"/>
    <cellStyle name="Normal 7 9" xfId="4735"/>
    <cellStyle name="Normal 7_Cost_Table__2014-15" xfId="3696"/>
    <cellStyle name="Normal 70" xfId="3697"/>
    <cellStyle name="Normal 71" xfId="3698"/>
    <cellStyle name="Normal 72" xfId="3699"/>
    <cellStyle name="Normal 73" xfId="3700"/>
    <cellStyle name="Normal 74" xfId="3701"/>
    <cellStyle name="Normal 75" xfId="3702"/>
    <cellStyle name="Normal 76" xfId="3703"/>
    <cellStyle name="Normal 77" xfId="3704"/>
    <cellStyle name="Normal 78" xfId="3705"/>
    <cellStyle name="Normal 79" xfId="3706"/>
    <cellStyle name="Normal 8" xfId="3707"/>
    <cellStyle name="Normal 8 10" xfId="3708"/>
    <cellStyle name="Normal 8 10 2" xfId="3709"/>
    <cellStyle name="Normal 8 10 3" xfId="3710"/>
    <cellStyle name="Normal 8 10 4" xfId="3711"/>
    <cellStyle name="Normal 8 11" xfId="3712"/>
    <cellStyle name="Normal 8 11 2" xfId="3713"/>
    <cellStyle name="Normal 8 11 3" xfId="3714"/>
    <cellStyle name="Normal 8 11 4" xfId="3715"/>
    <cellStyle name="Normal 8 12" xfId="3716"/>
    <cellStyle name="Normal 8 12 2" xfId="3717"/>
    <cellStyle name="Normal 8 12 3" xfId="3718"/>
    <cellStyle name="Normal 8 12 4" xfId="3719"/>
    <cellStyle name="Normal 8 13" xfId="3720"/>
    <cellStyle name="Normal 8 13 2" xfId="3721"/>
    <cellStyle name="Normal 8 13 3" xfId="3722"/>
    <cellStyle name="Normal 8 13 4" xfId="3723"/>
    <cellStyle name="Normal 8 14" xfId="3724"/>
    <cellStyle name="Normal 8 14 2" xfId="3725"/>
    <cellStyle name="Normal 8 14 3" xfId="3726"/>
    <cellStyle name="Normal 8 14 4" xfId="3727"/>
    <cellStyle name="Normal 8 15" xfId="3728"/>
    <cellStyle name="Normal 8 15 2" xfId="3729"/>
    <cellStyle name="Normal 8 15 3" xfId="3730"/>
    <cellStyle name="Normal 8 15 4" xfId="3731"/>
    <cellStyle name="Normal 8 16" xfId="3732"/>
    <cellStyle name="Normal 8 16 2" xfId="3733"/>
    <cellStyle name="Normal 8 16 3" xfId="3734"/>
    <cellStyle name="Normal 8 16 4" xfId="3735"/>
    <cellStyle name="Normal 8 17" xfId="3736"/>
    <cellStyle name="Normal 8 17 2" xfId="3737"/>
    <cellStyle name="Normal 8 17 3" xfId="3738"/>
    <cellStyle name="Normal 8 17 4" xfId="3739"/>
    <cellStyle name="Normal 8 18" xfId="3740"/>
    <cellStyle name="Normal 8 18 2" xfId="3741"/>
    <cellStyle name="Normal 8 18 3" xfId="3742"/>
    <cellStyle name="Normal 8 18 4" xfId="3743"/>
    <cellStyle name="Normal 8 19" xfId="3744"/>
    <cellStyle name="Normal 8 19 2" xfId="3745"/>
    <cellStyle name="Normal 8 19 3" xfId="3746"/>
    <cellStyle name="Normal 8 19 4" xfId="3747"/>
    <cellStyle name="Normal 8 2" xfId="3748"/>
    <cellStyle name="Normal 8 2 2" xfId="3749"/>
    <cellStyle name="Normal 8 2 2 2" xfId="3750"/>
    <cellStyle name="Normal 8 2 2 3" xfId="3751"/>
    <cellStyle name="Normal 8 2 2 4" xfId="3752"/>
    <cellStyle name="Normal 8 2 3" xfId="3753"/>
    <cellStyle name="Normal 8 2 3 2" xfId="3754"/>
    <cellStyle name="Normal 8 2 3 3" xfId="3755"/>
    <cellStyle name="Normal 8 2 3 4" xfId="3756"/>
    <cellStyle name="Normal 8 2 4" xfId="3757"/>
    <cellStyle name="Normal 8 2 4 2" xfId="3758"/>
    <cellStyle name="Normal 8 2 4 3" xfId="3759"/>
    <cellStyle name="Normal 8 2 4 4" xfId="3760"/>
    <cellStyle name="Normal 8 2 5" xfId="3761"/>
    <cellStyle name="Normal 8 2 6" xfId="3762"/>
    <cellStyle name="Normal 8 2 7" xfId="3763"/>
    <cellStyle name="Normal 8 2 8" xfId="3764"/>
    <cellStyle name="Normal 8 2 9" xfId="3765"/>
    <cellStyle name="Normal 8 20" xfId="3766"/>
    <cellStyle name="Normal 8 20 2" xfId="3767"/>
    <cellStyle name="Normal 8 20 3" xfId="3768"/>
    <cellStyle name="Normal 8 20 4" xfId="3769"/>
    <cellStyle name="Normal 8 21" xfId="3770"/>
    <cellStyle name="Normal 8 21 2" xfId="3771"/>
    <cellStyle name="Normal 8 21 3" xfId="3772"/>
    <cellStyle name="Normal 8 21 4" xfId="3773"/>
    <cellStyle name="Normal 8 22" xfId="3774"/>
    <cellStyle name="Normal 8 22 2" xfId="3775"/>
    <cellStyle name="Normal 8 22 3" xfId="3776"/>
    <cellStyle name="Normal 8 22 4" xfId="3777"/>
    <cellStyle name="Normal 8 23" xfId="3778"/>
    <cellStyle name="Normal 8 23 2" xfId="3779"/>
    <cellStyle name="Normal 8 23 3" xfId="3780"/>
    <cellStyle name="Normal 8 23 4" xfId="3781"/>
    <cellStyle name="Normal 8 24" xfId="3782"/>
    <cellStyle name="Normal 8 24 2" xfId="3783"/>
    <cellStyle name="Normal 8 24 3" xfId="3784"/>
    <cellStyle name="Normal 8 24 4" xfId="3785"/>
    <cellStyle name="Normal 8 25" xfId="3786"/>
    <cellStyle name="Normal 8 25 2" xfId="3787"/>
    <cellStyle name="Normal 8 25 3" xfId="3788"/>
    <cellStyle name="Normal 8 25 4" xfId="3789"/>
    <cellStyle name="Normal 8 26" xfId="3790"/>
    <cellStyle name="Normal 8 26 2" xfId="3791"/>
    <cellStyle name="Normal 8 26 3" xfId="3792"/>
    <cellStyle name="Normal 8 26 4" xfId="3793"/>
    <cellStyle name="Normal 8 27" xfId="3794"/>
    <cellStyle name="Normal 8 27 2" xfId="3795"/>
    <cellStyle name="Normal 8 27 3" xfId="3796"/>
    <cellStyle name="Normal 8 27 4" xfId="3797"/>
    <cellStyle name="Normal 8 28" xfId="3798"/>
    <cellStyle name="Normal 8 28 2" xfId="3799"/>
    <cellStyle name="Normal 8 28 3" xfId="3800"/>
    <cellStyle name="Normal 8 28 4" xfId="3801"/>
    <cellStyle name="Normal 8 29" xfId="3802"/>
    <cellStyle name="Normal 8 29 2" xfId="3803"/>
    <cellStyle name="Normal 8 29 3" xfId="3804"/>
    <cellStyle name="Normal 8 29 4" xfId="3805"/>
    <cellStyle name="Normal 8 3" xfId="3806"/>
    <cellStyle name="Normal 8 3 2" xfId="3807"/>
    <cellStyle name="Normal 8 3 3" xfId="3808"/>
    <cellStyle name="Normal 8 3 4" xfId="3809"/>
    <cellStyle name="Normal 8 3 5" xfId="3810"/>
    <cellStyle name="Normal 8 3 6" xfId="3811"/>
    <cellStyle name="Normal 8 30" xfId="3812"/>
    <cellStyle name="Normal 8 30 2" xfId="3813"/>
    <cellStyle name="Normal 8 30 3" xfId="3814"/>
    <cellStyle name="Normal 8 30 4" xfId="3815"/>
    <cellStyle name="Normal 8 31" xfId="3816"/>
    <cellStyle name="Normal 8 31 2" xfId="3817"/>
    <cellStyle name="Normal 8 31 3" xfId="3818"/>
    <cellStyle name="Normal 8 31 4" xfId="3819"/>
    <cellStyle name="Normal 8 32" xfId="3820"/>
    <cellStyle name="Normal 8 32 2" xfId="3821"/>
    <cellStyle name="Normal 8 32 3" xfId="3822"/>
    <cellStyle name="Normal 8 32 4" xfId="3823"/>
    <cellStyle name="Normal 8 33" xfId="3824"/>
    <cellStyle name="Normal 8 33 2" xfId="3825"/>
    <cellStyle name="Normal 8 33 3" xfId="3826"/>
    <cellStyle name="Normal 8 33 4" xfId="3827"/>
    <cellStyle name="Normal 8 34" xfId="3828"/>
    <cellStyle name="Normal 8 34 2" xfId="3829"/>
    <cellStyle name="Normal 8 34 3" xfId="3830"/>
    <cellStyle name="Normal 8 34 4" xfId="3831"/>
    <cellStyle name="Normal 8 35" xfId="3832"/>
    <cellStyle name="Normal 8 35 2" xfId="3833"/>
    <cellStyle name="Normal 8 35 3" xfId="3834"/>
    <cellStyle name="Normal 8 35 4" xfId="3835"/>
    <cellStyle name="Normal 8 36" xfId="3836"/>
    <cellStyle name="Normal 8 36 2" xfId="3837"/>
    <cellStyle name="Normal 8 36 3" xfId="3838"/>
    <cellStyle name="Normal 8 36 4" xfId="3839"/>
    <cellStyle name="Normal 8 37" xfId="3840"/>
    <cellStyle name="Normal 8 37 2" xfId="3841"/>
    <cellStyle name="Normal 8 37 3" xfId="3842"/>
    <cellStyle name="Normal 8 37 4" xfId="3843"/>
    <cellStyle name="Normal 8 38" xfId="3844"/>
    <cellStyle name="Normal 8 38 2" xfId="3845"/>
    <cellStyle name="Normal 8 38 3" xfId="3846"/>
    <cellStyle name="Normal 8 38 4" xfId="3847"/>
    <cellStyle name="Normal 8 39" xfId="3848"/>
    <cellStyle name="Normal 8 39 2" xfId="3849"/>
    <cellStyle name="Normal 8 39 3" xfId="3850"/>
    <cellStyle name="Normal 8 39 4" xfId="3851"/>
    <cellStyle name="Normal 8 4" xfId="3852"/>
    <cellStyle name="Normal 8 4 2" xfId="3853"/>
    <cellStyle name="Normal 8 4 3" xfId="3854"/>
    <cellStyle name="Normal 8 4 4" xfId="3855"/>
    <cellStyle name="Normal 8 40" xfId="3856"/>
    <cellStyle name="Normal 8 40 2" xfId="3857"/>
    <cellStyle name="Normal 8 40 3" xfId="3858"/>
    <cellStyle name="Normal 8 40 4" xfId="3859"/>
    <cellStyle name="Normal 8 41" xfId="3860"/>
    <cellStyle name="Normal 8 41 2" xfId="3861"/>
    <cellStyle name="Normal 8 41 3" xfId="3862"/>
    <cellStyle name="Normal 8 41 4" xfId="3863"/>
    <cellStyle name="Normal 8 42" xfId="3864"/>
    <cellStyle name="Normal 8 42 2" xfId="3865"/>
    <cellStyle name="Normal 8 42 3" xfId="3866"/>
    <cellStyle name="Normal 8 42 4" xfId="3867"/>
    <cellStyle name="Normal 8 43" xfId="3868"/>
    <cellStyle name="Normal 8 43 2" xfId="3869"/>
    <cellStyle name="Normal 8 43 3" xfId="3870"/>
    <cellStyle name="Normal 8 43 4" xfId="3871"/>
    <cellStyle name="Normal 8 44" xfId="3872"/>
    <cellStyle name="Normal 8 45" xfId="3873"/>
    <cellStyle name="Normal 8 46" xfId="3874"/>
    <cellStyle name="Normal 8 47" xfId="3875"/>
    <cellStyle name="Normal 8 48" xfId="3876"/>
    <cellStyle name="Normal 8 5" xfId="3877"/>
    <cellStyle name="Normal 8 5 2" xfId="3878"/>
    <cellStyle name="Normal 8 5 3" xfId="3879"/>
    <cellStyle name="Normal 8 5 4" xfId="3880"/>
    <cellStyle name="Normal 8 6" xfId="3881"/>
    <cellStyle name="Normal 8 6 2" xfId="3882"/>
    <cellStyle name="Normal 8 6 3" xfId="3883"/>
    <cellStyle name="Normal 8 6 4" xfId="3884"/>
    <cellStyle name="Normal 8 7" xfId="3885"/>
    <cellStyle name="Normal 8 7 2" xfId="3886"/>
    <cellStyle name="Normal 8 7 3" xfId="3887"/>
    <cellStyle name="Normal 8 7 4" xfId="3888"/>
    <cellStyle name="Normal 8 8" xfId="3889"/>
    <cellStyle name="Normal 8 8 2" xfId="3890"/>
    <cellStyle name="Normal 8 8 3" xfId="3891"/>
    <cellStyle name="Normal 8 8 4" xfId="3892"/>
    <cellStyle name="Normal 8 9" xfId="3893"/>
    <cellStyle name="Normal 8 9 2" xfId="3894"/>
    <cellStyle name="Normal 8 9 3" xfId="3895"/>
    <cellStyle name="Normal 8 9 4" xfId="3896"/>
    <cellStyle name="Normal 8_Cost_Table__2014-15" xfId="3897"/>
    <cellStyle name="Normal 80" xfId="3898"/>
    <cellStyle name="Normal 81" xfId="3899"/>
    <cellStyle name="Normal 82" xfId="3900"/>
    <cellStyle name="Normal 83" xfId="3901"/>
    <cellStyle name="Normal 83 2" xfId="3902"/>
    <cellStyle name="Normal 83 2 2" xfId="4736"/>
    <cellStyle name="Normal 83 3" xfId="4737"/>
    <cellStyle name="Normal 84" xfId="3903"/>
    <cellStyle name="Normal 84 2" xfId="3904"/>
    <cellStyle name="Normal 84 2 2" xfId="3905"/>
    <cellStyle name="Normal 84 2 3" xfId="3906"/>
    <cellStyle name="Normal 84 3" xfId="3907"/>
    <cellStyle name="Normal 85" xfId="3908"/>
    <cellStyle name="Normal 85 2" xfId="4738"/>
    <cellStyle name="Normal 86" xfId="3909"/>
    <cellStyle name="Normal 86 2" xfId="3910"/>
    <cellStyle name="Normal 86 3" xfId="3911"/>
    <cellStyle name="Normal 87" xfId="3912"/>
    <cellStyle name="Normal 87 2" xfId="3913"/>
    <cellStyle name="Normal 87 3" xfId="3914"/>
    <cellStyle name="Normal 88" xfId="3915"/>
    <cellStyle name="Normal 89" xfId="3916"/>
    <cellStyle name="Normal 9" xfId="3917"/>
    <cellStyle name="Normal 9 2" xfId="3918"/>
    <cellStyle name="Normal 9 2 10" xfId="3919"/>
    <cellStyle name="Normal 9 2 10 2" xfId="3920"/>
    <cellStyle name="Normal 9 2 10 3" xfId="3921"/>
    <cellStyle name="Normal 9 2 11" xfId="3922"/>
    <cellStyle name="Normal 9 2 11 2" xfId="3923"/>
    <cellStyle name="Normal 9 2 11 3" xfId="3924"/>
    <cellStyle name="Normal 9 2 12" xfId="3925"/>
    <cellStyle name="Normal 9 2 12 2" xfId="3926"/>
    <cellStyle name="Normal 9 2 12 3" xfId="3927"/>
    <cellStyle name="Normal 9 2 13" xfId="3928"/>
    <cellStyle name="Normal 9 2 13 2" xfId="3929"/>
    <cellStyle name="Normal 9 2 13 3" xfId="3930"/>
    <cellStyle name="Normal 9 2 14" xfId="3931"/>
    <cellStyle name="Normal 9 2 14 2" xfId="3932"/>
    <cellStyle name="Normal 9 2 14 3" xfId="3933"/>
    <cellStyle name="Normal 9 2 15" xfId="3934"/>
    <cellStyle name="Normal 9 2 15 2" xfId="3935"/>
    <cellStyle name="Normal 9 2 15 3" xfId="3936"/>
    <cellStyle name="Normal 9 2 16" xfId="3937"/>
    <cellStyle name="Normal 9 2 16 2" xfId="3938"/>
    <cellStyle name="Normal 9 2 16 3" xfId="3939"/>
    <cellStyle name="Normal 9 2 17" xfId="3940"/>
    <cellStyle name="Normal 9 2 17 2" xfId="3941"/>
    <cellStyle name="Normal 9 2 17 3" xfId="3942"/>
    <cellStyle name="Normal 9 2 18" xfId="3943"/>
    <cellStyle name="Normal 9 2 18 2" xfId="3944"/>
    <cellStyle name="Normal 9 2 18 3" xfId="3945"/>
    <cellStyle name="Normal 9 2 19" xfId="3946"/>
    <cellStyle name="Normal 9 2 19 2" xfId="3947"/>
    <cellStyle name="Normal 9 2 19 3" xfId="3948"/>
    <cellStyle name="Normal 9 2 2" xfId="3949"/>
    <cellStyle name="Normal 9 2 2 2" xfId="3950"/>
    <cellStyle name="Normal 9 2 2 3" xfId="3951"/>
    <cellStyle name="Normal 9 2 20" xfId="3952"/>
    <cellStyle name="Normal 9 2 20 2" xfId="3953"/>
    <cellStyle name="Normal 9 2 20 3" xfId="3954"/>
    <cellStyle name="Normal 9 2 21" xfId="3955"/>
    <cellStyle name="Normal 9 2 21 2" xfId="3956"/>
    <cellStyle name="Normal 9 2 21 3" xfId="3957"/>
    <cellStyle name="Normal 9 2 22" xfId="3958"/>
    <cellStyle name="Normal 9 2 22 2" xfId="3959"/>
    <cellStyle name="Normal 9 2 22 3" xfId="3960"/>
    <cellStyle name="Normal 9 2 23" xfId="3961"/>
    <cellStyle name="Normal 9 2 23 2" xfId="3962"/>
    <cellStyle name="Normal 9 2 23 3" xfId="3963"/>
    <cellStyle name="Normal 9 2 24" xfId="3964"/>
    <cellStyle name="Normal 9 2 24 2" xfId="3965"/>
    <cellStyle name="Normal 9 2 24 3" xfId="3966"/>
    <cellStyle name="Normal 9 2 25" xfId="3967"/>
    <cellStyle name="Normal 9 2 25 2" xfId="3968"/>
    <cellStyle name="Normal 9 2 25 3" xfId="3969"/>
    <cellStyle name="Normal 9 2 26" xfId="3970"/>
    <cellStyle name="Normal 9 2 26 2" xfId="3971"/>
    <cellStyle name="Normal 9 2 26 3" xfId="3972"/>
    <cellStyle name="Normal 9 2 27" xfId="3973"/>
    <cellStyle name="Normal 9 2 27 2" xfId="3974"/>
    <cellStyle name="Normal 9 2 27 3" xfId="3975"/>
    <cellStyle name="Normal 9 2 28" xfId="3976"/>
    <cellStyle name="Normal 9 2 28 2" xfId="3977"/>
    <cellStyle name="Normal 9 2 28 3" xfId="3978"/>
    <cellStyle name="Normal 9 2 29" xfId="3979"/>
    <cellStyle name="Normal 9 2 29 2" xfId="3980"/>
    <cellStyle name="Normal 9 2 29 3" xfId="3981"/>
    <cellStyle name="Normal 9 2 3" xfId="3982"/>
    <cellStyle name="Normal 9 2 3 2" xfId="3983"/>
    <cellStyle name="Normal 9 2 3 3" xfId="3984"/>
    <cellStyle name="Normal 9 2 30" xfId="3985"/>
    <cellStyle name="Normal 9 2 30 2" xfId="3986"/>
    <cellStyle name="Normal 9 2 30 3" xfId="3987"/>
    <cellStyle name="Normal 9 2 31" xfId="3988"/>
    <cellStyle name="Normal 9 2 31 2" xfId="3989"/>
    <cellStyle name="Normal 9 2 31 3" xfId="3990"/>
    <cellStyle name="Normal 9 2 32" xfId="3991"/>
    <cellStyle name="Normal 9 2 32 2" xfId="3992"/>
    <cellStyle name="Normal 9 2 32 3" xfId="3993"/>
    <cellStyle name="Normal 9 2 33" xfId="3994"/>
    <cellStyle name="Normal 9 2 33 2" xfId="3995"/>
    <cellStyle name="Normal 9 2 33 3" xfId="3996"/>
    <cellStyle name="Normal 9 2 34" xfId="3997"/>
    <cellStyle name="Normal 9 2 34 2" xfId="3998"/>
    <cellStyle name="Normal 9 2 34 3" xfId="3999"/>
    <cellStyle name="Normal 9 2 35" xfId="4000"/>
    <cellStyle name="Normal 9 2 35 2" xfId="4001"/>
    <cellStyle name="Normal 9 2 35 3" xfId="4002"/>
    <cellStyle name="Normal 9 2 36" xfId="4003"/>
    <cellStyle name="Normal 9 2 37" xfId="4004"/>
    <cellStyle name="Normal 9 2 4" xfId="4005"/>
    <cellStyle name="Normal 9 2 4 2" xfId="4006"/>
    <cellStyle name="Normal 9 2 4 3" xfId="4007"/>
    <cellStyle name="Normal 9 2 5" xfId="4008"/>
    <cellStyle name="Normal 9 2 5 2" xfId="4009"/>
    <cellStyle name="Normal 9 2 5 3" xfId="4010"/>
    <cellStyle name="Normal 9 2 6" xfId="4011"/>
    <cellStyle name="Normal 9 2 6 2" xfId="4012"/>
    <cellStyle name="Normal 9 2 6 3" xfId="4013"/>
    <cellStyle name="Normal 9 2 7" xfId="4014"/>
    <cellStyle name="Normal 9 2 7 2" xfId="4015"/>
    <cellStyle name="Normal 9 2 7 3" xfId="4016"/>
    <cellStyle name="Normal 9 2 8" xfId="4017"/>
    <cellStyle name="Normal 9 2 8 2" xfId="4018"/>
    <cellStyle name="Normal 9 2 8 3" xfId="4019"/>
    <cellStyle name="Normal 9 2 9" xfId="4020"/>
    <cellStyle name="Normal 9 2 9 2" xfId="4021"/>
    <cellStyle name="Normal 9 2 9 3" xfId="4022"/>
    <cellStyle name="Normal 9 3" xfId="4023"/>
    <cellStyle name="Normal 9 4" xfId="4024"/>
    <cellStyle name="Normal 9 5" xfId="4025"/>
    <cellStyle name="Normal 9 6" xfId="4739"/>
    <cellStyle name="Normal 9 7" xfId="4740"/>
    <cellStyle name="Normal 9 8" xfId="4741"/>
    <cellStyle name="Normal 9_Cost_Table__2014-15" xfId="4026"/>
    <cellStyle name="Normal 90" xfId="4027"/>
    <cellStyle name="Normal 90 2" xfId="4028"/>
    <cellStyle name="Normal 90 3" xfId="4029"/>
    <cellStyle name="Normal 91" xfId="4742"/>
    <cellStyle name="Normal 92" xfId="4030"/>
    <cellStyle name="Normal_NPEGEL" xfId="8"/>
    <cellStyle name="Normal_Sheet1" xfId="2"/>
    <cellStyle name="Normal_Total AWP&amp;B and Release of Centre and State Share 2" xfId="4524"/>
    <cellStyle name="Note 10" xfId="4031"/>
    <cellStyle name="Note 11" xfId="4032"/>
    <cellStyle name="Note 12" xfId="4033"/>
    <cellStyle name="Note 13" xfId="4034"/>
    <cellStyle name="Note 14" xfId="4035"/>
    <cellStyle name="Note 15" xfId="4036"/>
    <cellStyle name="Note 16" xfId="4037"/>
    <cellStyle name="Note 17" xfId="4038"/>
    <cellStyle name="Note 18" xfId="4039"/>
    <cellStyle name="Note 19" xfId="4040"/>
    <cellStyle name="Note 2" xfId="4041"/>
    <cellStyle name="Note 2 2" xfId="4042"/>
    <cellStyle name="Note 20" xfId="4043"/>
    <cellStyle name="Note 21" xfId="4044"/>
    <cellStyle name="Note 22" xfId="4045"/>
    <cellStyle name="Note 23" xfId="4046"/>
    <cellStyle name="Note 24" xfId="4047"/>
    <cellStyle name="Note 25" xfId="4048"/>
    <cellStyle name="Note 26" xfId="4049"/>
    <cellStyle name="Note 27" xfId="4050"/>
    <cellStyle name="Note 28" xfId="4051"/>
    <cellStyle name="Note 29" xfId="4052"/>
    <cellStyle name="Note 3" xfId="4053"/>
    <cellStyle name="Note 30" xfId="4054"/>
    <cellStyle name="Note 31" xfId="4055"/>
    <cellStyle name="Note 4" xfId="4056"/>
    <cellStyle name="Note 5" xfId="4057"/>
    <cellStyle name="Note 6" xfId="4058"/>
    <cellStyle name="Note 7" xfId="4059"/>
    <cellStyle name="Note 8" xfId="4060"/>
    <cellStyle name="Note 9" xfId="4061"/>
    <cellStyle name="Output 10" xfId="4062"/>
    <cellStyle name="Output 11" xfId="4063"/>
    <cellStyle name="Output 12" xfId="4064"/>
    <cellStyle name="Output 13" xfId="4065"/>
    <cellStyle name="Output 14" xfId="4066"/>
    <cellStyle name="Output 15" xfId="4067"/>
    <cellStyle name="Output 16" xfId="4068"/>
    <cellStyle name="Output 17" xfId="4069"/>
    <cellStyle name="Output 18" xfId="4070"/>
    <cellStyle name="Output 19" xfId="4071"/>
    <cellStyle name="Output 2" xfId="4072"/>
    <cellStyle name="Output 2 2" xfId="4073"/>
    <cellStyle name="Output 20" xfId="4074"/>
    <cellStyle name="Output 21" xfId="4075"/>
    <cellStyle name="Output 22" xfId="4076"/>
    <cellStyle name="Output 23" xfId="4077"/>
    <cellStyle name="Output 24" xfId="4078"/>
    <cellStyle name="Output 25" xfId="4079"/>
    <cellStyle name="Output 26" xfId="4080"/>
    <cellStyle name="Output 27" xfId="4081"/>
    <cellStyle name="Output 28" xfId="4082"/>
    <cellStyle name="Output 29" xfId="4083"/>
    <cellStyle name="Output 3" xfId="4084"/>
    <cellStyle name="Output 30" xfId="4085"/>
    <cellStyle name="Output 31" xfId="4086"/>
    <cellStyle name="Output 4" xfId="4087"/>
    <cellStyle name="Output 5" xfId="4088"/>
    <cellStyle name="Output 6" xfId="4089"/>
    <cellStyle name="Output 7" xfId="4090"/>
    <cellStyle name="Output 8" xfId="4091"/>
    <cellStyle name="Output 9" xfId="4092"/>
    <cellStyle name="Percent" xfId="1" builtinId="5"/>
    <cellStyle name="Percent [2]" xfId="4093"/>
    <cellStyle name="Percent [2] 2" xfId="4094"/>
    <cellStyle name="Percent [2] 3" xfId="4095"/>
    <cellStyle name="Percent [2] 3 2" xfId="4096"/>
    <cellStyle name="Percent [2] 4" xfId="4097"/>
    <cellStyle name="Percent 10" xfId="4098"/>
    <cellStyle name="Percent 10 2" xfId="4099"/>
    <cellStyle name="Percent 11" xfId="4100"/>
    <cellStyle name="Percent 12" xfId="4101"/>
    <cellStyle name="Percent 13" xfId="4102"/>
    <cellStyle name="Percent 14" xfId="4103"/>
    <cellStyle name="Percent 15" xfId="4104"/>
    <cellStyle name="Percent 16" xfId="4105"/>
    <cellStyle name="Percent 17" xfId="4106"/>
    <cellStyle name="Percent 18" xfId="4107"/>
    <cellStyle name="Percent 19" xfId="4108"/>
    <cellStyle name="Percent 2" xfId="4109"/>
    <cellStyle name="Percent 2 2" xfId="4110"/>
    <cellStyle name="Percent 2 3" xfId="4111"/>
    <cellStyle name="Percent 2 4" xfId="4112"/>
    <cellStyle name="Percent 2 5" xfId="4113"/>
    <cellStyle name="Percent 2 6" xfId="4114"/>
    <cellStyle name="Percent 2 7" xfId="4115"/>
    <cellStyle name="Percent 2 8" xfId="4116"/>
    <cellStyle name="Percent 2 9" xfId="4117"/>
    <cellStyle name="Percent 20" xfId="4118"/>
    <cellStyle name="Percent 21" xfId="4119"/>
    <cellStyle name="Percent 22" xfId="4120"/>
    <cellStyle name="Percent 23" xfId="4121"/>
    <cellStyle name="Percent 24" xfId="4122"/>
    <cellStyle name="Percent 25" xfId="4123"/>
    <cellStyle name="Percent 26" xfId="4124"/>
    <cellStyle name="Percent 27" xfId="4125"/>
    <cellStyle name="Percent 28" xfId="4126"/>
    <cellStyle name="Percent 29" xfId="4127"/>
    <cellStyle name="Percent 3" xfId="4128"/>
    <cellStyle name="Percent 3 10" xfId="4129"/>
    <cellStyle name="Percent 3 10 2" xfId="4130"/>
    <cellStyle name="Percent 3 11" xfId="4131"/>
    <cellStyle name="Percent 3 12" xfId="4132"/>
    <cellStyle name="Percent 3 13" xfId="4133"/>
    <cellStyle name="Percent 3 14" xfId="4134"/>
    <cellStyle name="Percent 3 15" xfId="4135"/>
    <cellStyle name="Percent 3 16" xfId="4136"/>
    <cellStyle name="Percent 3 17" xfId="4137"/>
    <cellStyle name="Percent 3 18" xfId="4138"/>
    <cellStyle name="Percent 3 19" xfId="4139"/>
    <cellStyle name="Percent 3 2" xfId="4140"/>
    <cellStyle name="Percent 3 20" xfId="4141"/>
    <cellStyle name="Percent 3 21" xfId="4142"/>
    <cellStyle name="Percent 3 22" xfId="4143"/>
    <cellStyle name="Percent 3 23" xfId="4144"/>
    <cellStyle name="Percent 3 24" xfId="4145"/>
    <cellStyle name="Percent 3 25" xfId="4146"/>
    <cellStyle name="Percent 3 26" xfId="4147"/>
    <cellStyle name="Percent 3 27" xfId="4148"/>
    <cellStyle name="Percent 3 28" xfId="4149"/>
    <cellStyle name="Percent 3 29" xfId="4150"/>
    <cellStyle name="Percent 3 3" xfId="4151"/>
    <cellStyle name="Percent 3 30" xfId="4152"/>
    <cellStyle name="Percent 3 31" xfId="4153"/>
    <cellStyle name="Percent 3 32" xfId="4154"/>
    <cellStyle name="Percent 3 33" xfId="4155"/>
    <cellStyle name="Percent 3 34" xfId="4156"/>
    <cellStyle name="Percent 3 35" xfId="4157"/>
    <cellStyle name="Percent 3 36" xfId="4158"/>
    <cellStyle name="Percent 3 37" xfId="4159"/>
    <cellStyle name="Percent 3 38" xfId="4160"/>
    <cellStyle name="Percent 3 39" xfId="4161"/>
    <cellStyle name="Percent 3 4" xfId="4162"/>
    <cellStyle name="Percent 3 40" xfId="4163"/>
    <cellStyle name="Percent 3 41" xfId="4164"/>
    <cellStyle name="Percent 3 42" xfId="4165"/>
    <cellStyle name="Percent 3 43" xfId="4166"/>
    <cellStyle name="Percent 3 44" xfId="4167"/>
    <cellStyle name="Percent 3 45" xfId="4168"/>
    <cellStyle name="Percent 3 46" xfId="4169"/>
    <cellStyle name="Percent 3 47" xfId="4170"/>
    <cellStyle name="Percent 3 48" xfId="4171"/>
    <cellStyle name="Percent 3 5" xfId="4172"/>
    <cellStyle name="Percent 3 5 2" xfId="4173"/>
    <cellStyle name="Percent 3 5 3" xfId="4174"/>
    <cellStyle name="Percent 3 6" xfId="4175"/>
    <cellStyle name="Percent 3 7" xfId="4176"/>
    <cellStyle name="Percent 3 8" xfId="4177"/>
    <cellStyle name="Percent 3 9" xfId="4178"/>
    <cellStyle name="Percent 30" xfId="4179"/>
    <cellStyle name="Percent 31" xfId="4180"/>
    <cellStyle name="Percent 32" xfId="4181"/>
    <cellStyle name="Percent 33" xfId="4182"/>
    <cellStyle name="Percent 34" xfId="4183"/>
    <cellStyle name="Percent 35" xfId="4184"/>
    <cellStyle name="Percent 36" xfId="4185"/>
    <cellStyle name="Percent 37" xfId="4186"/>
    <cellStyle name="Percent 38" xfId="4187"/>
    <cellStyle name="Percent 39" xfId="4188"/>
    <cellStyle name="Percent 4" xfId="4189"/>
    <cellStyle name="Percent 4 2" xfId="4190"/>
    <cellStyle name="Percent 4 2 2" xfId="4191"/>
    <cellStyle name="Percent 4 2 2 2" xfId="4192"/>
    <cellStyle name="Percent 4 2 3" xfId="4193"/>
    <cellStyle name="Percent 4 3" xfId="4194"/>
    <cellStyle name="Percent 4 4" xfId="4195"/>
    <cellStyle name="Percent 4 5" xfId="4196"/>
    <cellStyle name="Percent 40" xfId="4197"/>
    <cellStyle name="Percent 41" xfId="4198"/>
    <cellStyle name="Percent 42" xfId="4199"/>
    <cellStyle name="Percent 43" xfId="4200"/>
    <cellStyle name="Percent 44" xfId="4201"/>
    <cellStyle name="Percent 45" xfId="4202"/>
    <cellStyle name="Percent 46" xfId="4203"/>
    <cellStyle name="Percent 47" xfId="4204"/>
    <cellStyle name="Percent 48" xfId="4205"/>
    <cellStyle name="Percent 49" xfId="4206"/>
    <cellStyle name="Percent 5" xfId="4207"/>
    <cellStyle name="Percent 5 2" xfId="4208"/>
    <cellStyle name="Percent 5 3" xfId="4209"/>
    <cellStyle name="Percent 50" xfId="4210"/>
    <cellStyle name="Percent 51" xfId="4211"/>
    <cellStyle name="Percent 52" xfId="4212"/>
    <cellStyle name="Percent 53" xfId="4213"/>
    <cellStyle name="Percent 54" xfId="4214"/>
    <cellStyle name="Percent 55" xfId="4215"/>
    <cellStyle name="Percent 56" xfId="4216"/>
    <cellStyle name="Percent 57" xfId="4217"/>
    <cellStyle name="Percent 58" xfId="4218"/>
    <cellStyle name="Percent 59" xfId="4219"/>
    <cellStyle name="Percent 6" xfId="4220"/>
    <cellStyle name="Percent 6 2" xfId="4221"/>
    <cellStyle name="Percent 6 3" xfId="4222"/>
    <cellStyle name="Percent 6 4" xfId="4743"/>
    <cellStyle name="Percent 6 5" xfId="4744"/>
    <cellStyle name="Percent 6 6" xfId="4745"/>
    <cellStyle name="Percent 60" xfId="4223"/>
    <cellStyle name="Percent 61" xfId="4224"/>
    <cellStyle name="Percent 62" xfId="4225"/>
    <cellStyle name="Percent 63" xfId="4226"/>
    <cellStyle name="Percent 64" xfId="4227"/>
    <cellStyle name="Percent 65" xfId="4228"/>
    <cellStyle name="Percent 66" xfId="4229"/>
    <cellStyle name="Percent 67" xfId="4230"/>
    <cellStyle name="Percent 68" xfId="4231"/>
    <cellStyle name="Percent 69" xfId="4232"/>
    <cellStyle name="Percent 7" xfId="4233"/>
    <cellStyle name="Percent 7 2" xfId="4234"/>
    <cellStyle name="Percent 70" xfId="4235"/>
    <cellStyle name="Percent 71" xfId="4236"/>
    <cellStyle name="Percent 72" xfId="4237"/>
    <cellStyle name="Percent 73" xfId="4238"/>
    <cellStyle name="Percent 74" xfId="4239"/>
    <cellStyle name="Percent 75" xfId="4240"/>
    <cellStyle name="Percent 76" xfId="4241"/>
    <cellStyle name="Percent 77" xfId="4242"/>
    <cellStyle name="Percent 78" xfId="4243"/>
    <cellStyle name="Percent 79" xfId="4244"/>
    <cellStyle name="Percent 8" xfId="4245"/>
    <cellStyle name="Percent 8 2" xfId="4246"/>
    <cellStyle name="Percent 80" xfId="4247"/>
    <cellStyle name="Percent 81" xfId="4248"/>
    <cellStyle name="Percent 82" xfId="4249"/>
    <cellStyle name="Percent 83" xfId="4250"/>
    <cellStyle name="Percent 84" xfId="4251"/>
    <cellStyle name="Percent 85" xfId="4252"/>
    <cellStyle name="Percent 86" xfId="4253"/>
    <cellStyle name="Percent 86 10" xfId="4254"/>
    <cellStyle name="Percent 86 11" xfId="4255"/>
    <cellStyle name="Percent 86 12" xfId="4256"/>
    <cellStyle name="Percent 86 13" xfId="4257"/>
    <cellStyle name="Percent 86 14" xfId="4258"/>
    <cellStyle name="Percent 86 15" xfId="4259"/>
    <cellStyle name="Percent 86 16" xfId="4260"/>
    <cellStyle name="Percent 86 17" xfId="4261"/>
    <cellStyle name="Percent 86 18" xfId="4262"/>
    <cellStyle name="Percent 86 19" xfId="4263"/>
    <cellStyle name="Percent 86 2" xfId="4264"/>
    <cellStyle name="Percent 86 20" xfId="4265"/>
    <cellStyle name="Percent 86 21" xfId="4266"/>
    <cellStyle name="Percent 86 22" xfId="4267"/>
    <cellStyle name="Percent 86 23" xfId="4268"/>
    <cellStyle name="Percent 86 24" xfId="4269"/>
    <cellStyle name="Percent 86 25" xfId="4270"/>
    <cellStyle name="Percent 86 26" xfId="4271"/>
    <cellStyle name="Percent 86 27" xfId="4272"/>
    <cellStyle name="Percent 86 28" xfId="4273"/>
    <cellStyle name="Percent 86 29" xfId="4274"/>
    <cellStyle name="Percent 86 3" xfId="4275"/>
    <cellStyle name="Percent 86 30" xfId="4276"/>
    <cellStyle name="Percent 86 31" xfId="4277"/>
    <cellStyle name="Percent 86 32" xfId="4278"/>
    <cellStyle name="Percent 86 33" xfId="4279"/>
    <cellStyle name="Percent 86 34" xfId="4280"/>
    <cellStyle name="Percent 86 35" xfId="4281"/>
    <cellStyle name="Percent 86 36" xfId="4282"/>
    <cellStyle name="Percent 86 37" xfId="4283"/>
    <cellStyle name="Percent 86 4" xfId="4284"/>
    <cellStyle name="Percent 86 5" xfId="4285"/>
    <cellStyle name="Percent 86 6" xfId="4286"/>
    <cellStyle name="Percent 86 7" xfId="4287"/>
    <cellStyle name="Percent 86 8" xfId="4288"/>
    <cellStyle name="Percent 86 9" xfId="4289"/>
    <cellStyle name="Percent 87" xfId="4290"/>
    <cellStyle name="Percent 88" xfId="4291"/>
    <cellStyle name="Percent 88 2" xfId="4292"/>
    <cellStyle name="Percent 88 3" xfId="4746"/>
    <cellStyle name="Percent 89" xfId="4747"/>
    <cellStyle name="Percent 9" xfId="4293"/>
    <cellStyle name="Percent 9 2" xfId="4294"/>
    <cellStyle name="Red" xfId="4295"/>
    <cellStyle name="RevList" xfId="4296"/>
    <cellStyle name="Style 1" xfId="4748"/>
    <cellStyle name="Subtotal" xfId="4297"/>
    <cellStyle name="Table_Border" xfId="4749"/>
    <cellStyle name="Text_SupperScript" xfId="4750"/>
    <cellStyle name="Title 10" xfId="4298"/>
    <cellStyle name="Title 10 2" xfId="4299"/>
    <cellStyle name="Title 10 3" xfId="4300"/>
    <cellStyle name="Title 11" xfId="4301"/>
    <cellStyle name="Title 11 2" xfId="4302"/>
    <cellStyle name="Title 11 3" xfId="4303"/>
    <cellStyle name="Title 12" xfId="4304"/>
    <cellStyle name="Title 12 2" xfId="4305"/>
    <cellStyle name="Title 12 3" xfId="4306"/>
    <cellStyle name="Title 13" xfId="4307"/>
    <cellStyle name="Title 13 2" xfId="4308"/>
    <cellStyle name="Title 13 3" xfId="4309"/>
    <cellStyle name="Title 14" xfId="4310"/>
    <cellStyle name="Title 14 2" xfId="4311"/>
    <cellStyle name="Title 14 3" xfId="4312"/>
    <cellStyle name="Title 15" xfId="4313"/>
    <cellStyle name="Title 15 2" xfId="4314"/>
    <cellStyle name="Title 15 3" xfId="4315"/>
    <cellStyle name="Title 16" xfId="4316"/>
    <cellStyle name="Title 16 2" xfId="4317"/>
    <cellStyle name="Title 16 3" xfId="4318"/>
    <cellStyle name="Title 17" xfId="4319"/>
    <cellStyle name="Title 17 2" xfId="4320"/>
    <cellStyle name="Title 17 3" xfId="4321"/>
    <cellStyle name="Title 18" xfId="4322"/>
    <cellStyle name="Title 18 2" xfId="4323"/>
    <cellStyle name="Title 18 3" xfId="4324"/>
    <cellStyle name="Title 19" xfId="4325"/>
    <cellStyle name="Title 19 2" xfId="4326"/>
    <cellStyle name="Title 19 3" xfId="4327"/>
    <cellStyle name="Title 2" xfId="4328"/>
    <cellStyle name="Title 2 2" xfId="4329"/>
    <cellStyle name="Title 2 3" xfId="4330"/>
    <cellStyle name="Title 20" xfId="4331"/>
    <cellStyle name="Title 20 2" xfId="4332"/>
    <cellStyle name="Title 20 3" xfId="4333"/>
    <cellStyle name="Title 21" xfId="4334"/>
    <cellStyle name="Title 21 2" xfId="4335"/>
    <cellStyle name="Title 21 3" xfId="4336"/>
    <cellStyle name="Title 22" xfId="4337"/>
    <cellStyle name="Title 22 2" xfId="4338"/>
    <cellStyle name="Title 22 3" xfId="4339"/>
    <cellStyle name="Title 23" xfId="4340"/>
    <cellStyle name="Title 23 2" xfId="4341"/>
    <cellStyle name="Title 23 3" xfId="4342"/>
    <cellStyle name="Title 24" xfId="4343"/>
    <cellStyle name="Title 24 2" xfId="4344"/>
    <cellStyle name="Title 24 3" xfId="4345"/>
    <cellStyle name="Title 25" xfId="4346"/>
    <cellStyle name="Title 25 2" xfId="4347"/>
    <cellStyle name="Title 25 3" xfId="4348"/>
    <cellStyle name="Title 26" xfId="4349"/>
    <cellStyle name="Title 26 2" xfId="4350"/>
    <cellStyle name="Title 26 3" xfId="4351"/>
    <cellStyle name="Title 27" xfId="4352"/>
    <cellStyle name="Title 27 2" xfId="4353"/>
    <cellStyle name="Title 27 3" xfId="4354"/>
    <cellStyle name="Title 28" xfId="4355"/>
    <cellStyle name="Title 28 2" xfId="4356"/>
    <cellStyle name="Title 28 3" xfId="4357"/>
    <cellStyle name="Title 29" xfId="4358"/>
    <cellStyle name="Title 29 2" xfId="4359"/>
    <cellStyle name="Title 29 3" xfId="4360"/>
    <cellStyle name="Title 3" xfId="4361"/>
    <cellStyle name="Title 3 2" xfId="4362"/>
    <cellStyle name="Title 3 3" xfId="4363"/>
    <cellStyle name="Title 30" xfId="4364"/>
    <cellStyle name="Title 30 2" xfId="4365"/>
    <cellStyle name="Title 30 3" xfId="4366"/>
    <cellStyle name="Title 31" xfId="4367"/>
    <cellStyle name="Title 31 2" xfId="4368"/>
    <cellStyle name="Title 31 3" xfId="4369"/>
    <cellStyle name="Title 32" xfId="4370"/>
    <cellStyle name="Title 4" xfId="4371"/>
    <cellStyle name="Title 4 2" xfId="4372"/>
    <cellStyle name="Title 4 3" xfId="4373"/>
    <cellStyle name="Title 5" xfId="4374"/>
    <cellStyle name="Title 5 2" xfId="4375"/>
    <cellStyle name="Title 5 3" xfId="4376"/>
    <cellStyle name="Title 6" xfId="4377"/>
    <cellStyle name="Title 6 2" xfId="4378"/>
    <cellStyle name="Title 6 3" xfId="4379"/>
    <cellStyle name="Title 7" xfId="4380"/>
    <cellStyle name="Title 7 2" xfId="4381"/>
    <cellStyle name="Title 7 3" xfId="4382"/>
    <cellStyle name="Title 8" xfId="4383"/>
    <cellStyle name="Title 8 2" xfId="4384"/>
    <cellStyle name="Title 8 3" xfId="4385"/>
    <cellStyle name="Title 9" xfId="4386"/>
    <cellStyle name="Title 9 2" xfId="4387"/>
    <cellStyle name="Title 9 3" xfId="4388"/>
    <cellStyle name="Total 10" xfId="4389"/>
    <cellStyle name="Total 10 2" xfId="4390"/>
    <cellStyle name="Total 10 3" xfId="4391"/>
    <cellStyle name="Total 11" xfId="4392"/>
    <cellStyle name="Total 11 2" xfId="4393"/>
    <cellStyle name="Total 11 3" xfId="4394"/>
    <cellStyle name="Total 12" xfId="4395"/>
    <cellStyle name="Total 12 2" xfId="4396"/>
    <cellStyle name="Total 12 3" xfId="4397"/>
    <cellStyle name="Total 13" xfId="4398"/>
    <cellStyle name="Total 13 2" xfId="4399"/>
    <cellStyle name="Total 13 3" xfId="4400"/>
    <cellStyle name="Total 14" xfId="4401"/>
    <cellStyle name="Total 14 2" xfId="4402"/>
    <cellStyle name="Total 14 3" xfId="4403"/>
    <cellStyle name="Total 15" xfId="4404"/>
    <cellStyle name="Total 15 2" xfId="4405"/>
    <cellStyle name="Total 15 3" xfId="4406"/>
    <cellStyle name="Total 16" xfId="4407"/>
    <cellStyle name="Total 16 2" xfId="4408"/>
    <cellStyle name="Total 16 3" xfId="4409"/>
    <cellStyle name="Total 17" xfId="4410"/>
    <cellStyle name="Total 17 2" xfId="4411"/>
    <cellStyle name="Total 17 3" xfId="4412"/>
    <cellStyle name="Total 18" xfId="4413"/>
    <cellStyle name="Total 18 2" xfId="4414"/>
    <cellStyle name="Total 18 3" xfId="4415"/>
    <cellStyle name="Total 19" xfId="4416"/>
    <cellStyle name="Total 19 2" xfId="4417"/>
    <cellStyle name="Total 19 3" xfId="4418"/>
    <cellStyle name="Total 2" xfId="4419"/>
    <cellStyle name="Total 2 2" xfId="4420"/>
    <cellStyle name="Total 2 3" xfId="4421"/>
    <cellStyle name="Total 20" xfId="4422"/>
    <cellStyle name="Total 20 2" xfId="4423"/>
    <cellStyle name="Total 20 3" xfId="4424"/>
    <cellStyle name="Total 21" xfId="4425"/>
    <cellStyle name="Total 21 2" xfId="4426"/>
    <cellStyle name="Total 21 3" xfId="4427"/>
    <cellStyle name="Total 22" xfId="4428"/>
    <cellStyle name="Total 22 2" xfId="4429"/>
    <cellStyle name="Total 22 3" xfId="4430"/>
    <cellStyle name="Total 23" xfId="4431"/>
    <cellStyle name="Total 23 2" xfId="4432"/>
    <cellStyle name="Total 23 3" xfId="4433"/>
    <cellStyle name="Total 24" xfId="4434"/>
    <cellStyle name="Total 24 2" xfId="4435"/>
    <cellStyle name="Total 24 3" xfId="4436"/>
    <cellStyle name="Total 25" xfId="4437"/>
    <cellStyle name="Total 25 2" xfId="4438"/>
    <cellStyle name="Total 25 3" xfId="4439"/>
    <cellStyle name="Total 26" xfId="4440"/>
    <cellStyle name="Total 26 2" xfId="4441"/>
    <cellStyle name="Total 26 3" xfId="4442"/>
    <cellStyle name="Total 27" xfId="4443"/>
    <cellStyle name="Total 27 2" xfId="4444"/>
    <cellStyle name="Total 27 3" xfId="4445"/>
    <cellStyle name="Total 28" xfId="4446"/>
    <cellStyle name="Total 28 2" xfId="4447"/>
    <cellStyle name="Total 28 3" xfId="4448"/>
    <cellStyle name="Total 29" xfId="4449"/>
    <cellStyle name="Total 29 2" xfId="4450"/>
    <cellStyle name="Total 29 3" xfId="4451"/>
    <cellStyle name="Total 3" xfId="4452"/>
    <cellStyle name="Total 3 2" xfId="4453"/>
    <cellStyle name="Total 3 3" xfId="4454"/>
    <cellStyle name="Total 30" xfId="4455"/>
    <cellStyle name="Total 30 2" xfId="4456"/>
    <cellStyle name="Total 30 3" xfId="4457"/>
    <cellStyle name="Total 31" xfId="4458"/>
    <cellStyle name="Total 31 2" xfId="4459"/>
    <cellStyle name="Total 31 3" xfId="4460"/>
    <cellStyle name="Total 32" xfId="4461"/>
    <cellStyle name="Total 4" xfId="4462"/>
    <cellStyle name="Total 4 2" xfId="4463"/>
    <cellStyle name="Total 4 3" xfId="4464"/>
    <cellStyle name="Total 5" xfId="4465"/>
    <cellStyle name="Total 5 2" xfId="4466"/>
    <cellStyle name="Total 5 3" xfId="4467"/>
    <cellStyle name="Total 6" xfId="4468"/>
    <cellStyle name="Total 6 2" xfId="4469"/>
    <cellStyle name="Total 6 3" xfId="4470"/>
    <cellStyle name="Total 7" xfId="4471"/>
    <cellStyle name="Total 7 2" xfId="4472"/>
    <cellStyle name="Total 7 3" xfId="4473"/>
    <cellStyle name="Total 8" xfId="4474"/>
    <cellStyle name="Total 8 2" xfId="4475"/>
    <cellStyle name="Total 8 3" xfId="4476"/>
    <cellStyle name="Total 9" xfId="4477"/>
    <cellStyle name="Total 9 2" xfId="4478"/>
    <cellStyle name="Total 9 3" xfId="4479"/>
    <cellStyle name="TXT_Thausand_Seprator" xfId="4751"/>
    <cellStyle name="Währung [0]_RESULTS" xfId="4480"/>
    <cellStyle name="Währung_RESULTS" xfId="4481"/>
    <cellStyle name="Warning Text 10" xfId="4482"/>
    <cellStyle name="Warning Text 11" xfId="4483"/>
    <cellStyle name="Warning Text 12" xfId="4484"/>
    <cellStyle name="Warning Text 13" xfId="4485"/>
    <cellStyle name="Warning Text 14" xfId="4486"/>
    <cellStyle name="Warning Text 15" xfId="4487"/>
    <cellStyle name="Warning Text 16" xfId="4488"/>
    <cellStyle name="Warning Text 17" xfId="4489"/>
    <cellStyle name="Warning Text 18" xfId="4490"/>
    <cellStyle name="Warning Text 19" xfId="4491"/>
    <cellStyle name="Warning Text 2" xfId="4492"/>
    <cellStyle name="Warning Text 2 2" xfId="4493"/>
    <cellStyle name="Warning Text 20" xfId="4494"/>
    <cellStyle name="Warning Text 21" xfId="4495"/>
    <cellStyle name="Warning Text 22" xfId="4496"/>
    <cellStyle name="Warning Text 23" xfId="4497"/>
    <cellStyle name="Warning Text 24" xfId="4498"/>
    <cellStyle name="Warning Text 25" xfId="4499"/>
    <cellStyle name="Warning Text 26" xfId="4500"/>
    <cellStyle name="Warning Text 27" xfId="4501"/>
    <cellStyle name="Warning Text 28" xfId="4502"/>
    <cellStyle name="Warning Text 29" xfId="4503"/>
    <cellStyle name="Warning Text 3" xfId="4504"/>
    <cellStyle name="Warning Text 30" xfId="4505"/>
    <cellStyle name="Warning Text 31" xfId="4506"/>
    <cellStyle name="Warning Text 4" xfId="4507"/>
    <cellStyle name="Warning Text 5" xfId="4508"/>
    <cellStyle name="Warning Text 6" xfId="4509"/>
    <cellStyle name="Warning Text 7" xfId="4510"/>
    <cellStyle name="Warning Text 8" xfId="4511"/>
    <cellStyle name="Warning Text 9" xfId="4512"/>
    <cellStyle name="똿뗦먛귟 [0.00]_PRODUCT DETAIL Q1" xfId="4513"/>
    <cellStyle name="똿뗦먛귟_PRODUCT DETAIL Q1" xfId="4514"/>
    <cellStyle name="믅됞 [0.00]_PRODUCT DETAIL Q1" xfId="4515"/>
    <cellStyle name="믅됞_PRODUCT DETAIL Q1" xfId="4516"/>
    <cellStyle name="백분율_HOBONG" xfId="4517"/>
    <cellStyle name="뷭?_BOOKSHIP" xfId="4518"/>
    <cellStyle name="콤마 [0]_1202" xfId="4519"/>
    <cellStyle name="콤마_1202" xfId="4520"/>
    <cellStyle name="통화 [0]_1202" xfId="4521"/>
    <cellStyle name="통화_1202" xfId="4522"/>
    <cellStyle name="표준_(정보부문)월별인원계획" xfId="4523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Copy%20of%20Budget%20%2009-10%20Final%20%2019_02_09%20SPO%20on%20Gcpe/Bhavnagar/Ahmedabad_Approved_08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Civil/Final%20AC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%20AWP\13-14\Costing%20Sheet\Financial%20Management%20Unit\AWP&amp;B\AWP&amp;B%202013-14\Minutes\Maharashtra\Maharashtra%20PAB%20Minutes%202013-14%20(21.02.2013)\Raw%20Material\Innovation%20she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Raw%20Material/Innovation%20she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Oct-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Tarun/Costing%202011-12/Haryana/Users/SMGUPT~1/AppData/Local/Temp/Rar$DI00.347/Kalpnamam%20pendrive%20data/HARYANA%2009-10-tarun/budgeto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\Desktop\AWP&amp;B%202011-12\budgeto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e4parkash\c\WINDOWS\Desktop\civilworks%20adcil%20team\My%20Documents\ESTLDLAB_R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WPB-2017-18\AWP&amp;B-2017-18-30-1-2017\Dadra%20and%20Nagar%20Haveli-2017-18\Costing-2016-17-D&amp;N%20Haveli\Dadara%20&amp;%20Nagar%20Haveli%20Costing%20Sheet-2016-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WPB-2017-18\AWP&amp;B-2017-18-30-1-2017\Gujarat-2017-18\Costing-2017-18-Gujarat-27-1-2017\Revised%20Costing-2017-18-Gujarat-30-1-2017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WP&amp;B%202017-18\AWPB-2017-18\AWP&amp;B-2017-18\Dadra%20and%20Nagar%20Haveli-2017-18\Costing-2016-17-D&amp;N%20Haveli\Dadara%20&amp;%20Nagar%20Haveli%20Costing%20Sheet-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dget%20%2009-10%20Final%20%2019_02_09%20SPO%20on%20Gcpe\Bhavnagar\Ahmedabad_Approved_08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Amita/Appraisal/Appraisal%202010-11/Mizoram/Proposal/Standart%20Table%20&amp;%20Costing%20-%20Mizoram/Amita/Gujarat/Copy%20of%20Budget%20%2009-10%20Final%20%2019_02_09%20SPO%20on%20Gcpe/Bhavnagar/Ahmedabad_Approved_08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mita\Appraisal\Appraisal%202010-11\Mizoram\Proposal\Standart%20Table%20&amp;%20Costing%20-%20Mizoram\Amita\Gujarat\Copy%20of%20Budget%20%2009-10%20Final%20%2019_02_09%20SPO%20on%20Gcpe\Bhavnagar\Ahmedabad_Approved_08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oma\Appraisal\Appraisal%202014-15\Uttarakhand\Copy%20of%20Budget%20%2009-10%20Final%20%2019_02_09%20SPO%20on%20Gcpe\Bhavnagar\Ahmedabad_Approved_08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NOV-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census2006/census2006/census2005/comat%20reports/SSA%20Districtwise%20Reason%20for%20Out%20of%20School%20(NEW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nsus2006\census2006\census2005\comat%20reports\SSA%20Districtwise%20Reason%20for%20Out%20of%20School%20(NEW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%20AWP\13-14\Costing%20Sheet\Financial%20Management%20Unit\AWP&amp;B\AWP&amp;B%202013-14\Minutes\Maharashtra\Maharashtra%20PAB%20Minutes%202013-14%20(21.02.2013)\Civil\Final%20AC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tegory__ACR_HM_Room"/>
      <sheetName val="Sheet2"/>
      <sheetName val="Category__ACR_HM_Room (2)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MPUER_NO_AVAILABLE_ALL"/>
      <sheetName val="Urdu CAL"/>
      <sheetName val="Sheet2"/>
      <sheetName val="Sheet3"/>
      <sheetName val="11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MPUER_NO_AVAILABLE_ALL"/>
      <sheetName val="Urdu CAL"/>
      <sheetName val="Sheet2"/>
      <sheetName val="Sheet3"/>
      <sheetName val="11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g-val"/>
      <sheetName val="DMR-1"/>
      <sheetName val="admn"/>
      <sheetName val="Prnti"/>
      <sheetName val="Lib"/>
      <sheetName val="npegel"/>
      <sheetName val="EGS"/>
      <sheetName val="AB"/>
      <sheetName val="shukl"/>
      <sheetName val="acad"/>
      <sheetName val="IED"/>
      <sheetName val="CW"/>
      <sheetName val="FS"/>
      <sheetName val="HS"/>
      <sheetName val="dmr-2-dmg"/>
      <sheetName val="fin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t"/>
      <sheetName val="SSA_BANGALORE"/>
      <sheetName val="SSA_MYSORE"/>
      <sheetName val="SCHB.LDLB"/>
      <sheetName val="Kgbv"/>
      <sheetName val="New Teachers"/>
    </sheetNames>
    <sheetDataSet>
      <sheetData sheetId="0">
        <row r="5">
          <cell r="B5" t="str">
            <v>fuekZ.k dk;Z dh fLFkfr % vDVwcj 2004 dh fLFkfr esa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5">
          <cell r="B5" t="str">
            <v>fuekZ.k dk;Z dh fLFkfr % vDVwcj 2004 dh fLFkfr esa</v>
          </cell>
        </row>
        <row r="7">
          <cell r="B7">
            <v>28</v>
          </cell>
          <cell r="C7" t="str">
            <v>fodkl[k.M lzksr dsUnz ¼ch-vkj-lh-½ Hkou</v>
          </cell>
          <cell r="R7">
            <v>28</v>
          </cell>
          <cell r="T7" t="str">
            <v>In complete</v>
          </cell>
        </row>
        <row r="8">
          <cell r="A8" t="str">
            <v>Øa-</v>
          </cell>
          <cell r="B8" t="str">
            <v>ftyk</v>
          </cell>
          <cell r="C8" t="str">
            <v>ch-vkj-lh- dh la[;k</v>
          </cell>
          <cell r="D8" t="str">
            <v>LFky p;u</v>
          </cell>
          <cell r="E8" t="str">
            <v>rduhdh Lohd`fr tkjh</v>
          </cell>
          <cell r="F8" t="str">
            <v>iz'kkldh; Lohd`fr tkjh</v>
          </cell>
          <cell r="G8" t="str">
            <v>fuekZ.k izkjaHk</v>
          </cell>
          <cell r="H8" t="str">
            <v>uho Lrj</v>
          </cell>
          <cell r="I8" t="str">
            <v>dqlhZ Lrj</v>
          </cell>
          <cell r="J8" t="str">
            <v>nhokj Lrj</v>
          </cell>
          <cell r="K8" t="str">
            <v>Nr Lrj</v>
          </cell>
          <cell r="L8" t="str">
            <v>Nr iw.kZ</v>
          </cell>
          <cell r="M8" t="str">
            <v>dk;Z iw.kZ</v>
          </cell>
          <cell r="N8" t="str">
            <v>fo|qrhd`r</v>
          </cell>
          <cell r="O8" t="str">
            <v>is;ty O;oLFkk</v>
          </cell>
          <cell r="P8" t="str">
            <v>lh-lh- tkjh</v>
          </cell>
          <cell r="Q8" t="str">
            <v>30 o"khZ; fLFkjrk izek.k i= tkjh</v>
          </cell>
          <cell r="R8" t="str">
            <v>BRC Check</v>
          </cell>
          <cell r="T8" t="str">
            <v>In complete</v>
          </cell>
        </row>
        <row r="9">
          <cell r="A9" t="str">
            <v>Dcode</v>
          </cell>
          <cell r="C9" t="str">
            <v xml:space="preserve">Block Resource Centre (BRC) Building </v>
          </cell>
          <cell r="R9" t="str">
            <v xml:space="preserve">(BRC) Building </v>
          </cell>
        </row>
        <row r="10">
          <cell r="B10" t="str">
            <v>District</v>
          </cell>
          <cell r="C10" t="str">
            <v>No.of BRC</v>
          </cell>
          <cell r="D10" t="str">
            <v>Site Selection</v>
          </cell>
          <cell r="E10" t="str">
            <v>Technical Sanction Issued</v>
          </cell>
          <cell r="F10" t="str">
            <v>Admin. Sanction Issued</v>
          </cell>
          <cell r="G10" t="str">
            <v>No. of BRC Started</v>
          </cell>
          <cell r="H10" t="str">
            <v>Fou.</v>
          </cell>
          <cell r="I10" t="str">
            <v>P.L.</v>
          </cell>
          <cell r="J10" t="str">
            <v>S.S.</v>
          </cell>
          <cell r="K10" t="str">
            <v>R.F.</v>
          </cell>
          <cell r="L10" t="str">
            <v>R. Comp</v>
          </cell>
          <cell r="M10" t="str">
            <v>Comp.</v>
          </cell>
          <cell r="N10" t="str">
            <v>No of BRC Electrified</v>
          </cell>
          <cell r="O10" t="str">
            <v>BRC with water supply</v>
          </cell>
          <cell r="P10" t="str">
            <v>Compl. Certificate (CC) issued</v>
          </cell>
          <cell r="Q10" t="str">
            <v>30 yr Stability certificate issued</v>
          </cell>
          <cell r="R10" t="str">
            <v>CHECK PLEASE</v>
          </cell>
        </row>
        <row r="11">
          <cell r="A11">
            <v>1</v>
          </cell>
          <cell r="B11" t="str">
            <v>cSrwy</v>
          </cell>
          <cell r="C11">
            <v>10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10</v>
          </cell>
          <cell r="R11" t="str">
            <v>OK</v>
          </cell>
          <cell r="T11">
            <v>0</v>
          </cell>
        </row>
        <row r="12">
          <cell r="A12">
            <v>2</v>
          </cell>
          <cell r="B12" t="str">
            <v>jk;lsu</v>
          </cell>
          <cell r="C12">
            <v>7</v>
          </cell>
          <cell r="D12">
            <v>7</v>
          </cell>
          <cell r="E12">
            <v>7</v>
          </cell>
          <cell r="F12">
            <v>7</v>
          </cell>
          <cell r="G12">
            <v>7</v>
          </cell>
          <cell r="M12">
            <v>7</v>
          </cell>
          <cell r="N12">
            <v>7</v>
          </cell>
          <cell r="O12">
            <v>7</v>
          </cell>
          <cell r="P12">
            <v>5</v>
          </cell>
          <cell r="Q12">
            <v>0</v>
          </cell>
          <cell r="R12" t="str">
            <v>OK</v>
          </cell>
          <cell r="T12">
            <v>0</v>
          </cell>
        </row>
        <row r="13">
          <cell r="A13">
            <v>3</v>
          </cell>
          <cell r="B13" t="str">
            <v>jktx&lt;</v>
          </cell>
          <cell r="C13">
            <v>6</v>
          </cell>
          <cell r="D13">
            <v>0</v>
          </cell>
          <cell r="E13">
            <v>0</v>
          </cell>
          <cell r="F13">
            <v>0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6</v>
          </cell>
          <cell r="O13">
            <v>6</v>
          </cell>
          <cell r="P13">
            <v>6</v>
          </cell>
          <cell r="Q13">
            <v>6</v>
          </cell>
          <cell r="R13" t="str">
            <v>OK</v>
          </cell>
          <cell r="T13">
            <v>0</v>
          </cell>
        </row>
        <row r="14">
          <cell r="A14">
            <v>4</v>
          </cell>
          <cell r="B14" t="str">
            <v>lhgksj</v>
          </cell>
          <cell r="C14">
            <v>5</v>
          </cell>
          <cell r="D14">
            <v>5</v>
          </cell>
          <cell r="E14">
            <v>5</v>
          </cell>
          <cell r="F14">
            <v>5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5</v>
          </cell>
          <cell r="R14" t="str">
            <v>OK</v>
          </cell>
          <cell r="T14">
            <v>0</v>
          </cell>
        </row>
        <row r="15">
          <cell r="A15">
            <v>5</v>
          </cell>
          <cell r="B15" t="str">
            <v>xquk</v>
          </cell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0</v>
          </cell>
          <cell r="R15" t="str">
            <v>OK</v>
          </cell>
          <cell r="T15">
            <v>0</v>
          </cell>
        </row>
        <row r="16">
          <cell r="A16">
            <v>6</v>
          </cell>
          <cell r="B16" t="str">
            <v>/kkj</v>
          </cell>
          <cell r="C16">
            <v>13</v>
          </cell>
          <cell r="D16">
            <v>13</v>
          </cell>
          <cell r="E16">
            <v>13</v>
          </cell>
          <cell r="F16">
            <v>13</v>
          </cell>
          <cell r="G16">
            <v>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13</v>
          </cell>
          <cell r="O16">
            <v>13</v>
          </cell>
          <cell r="P16">
            <v>13</v>
          </cell>
          <cell r="Q16">
            <v>13</v>
          </cell>
          <cell r="R16" t="str">
            <v>OK</v>
          </cell>
          <cell r="T16">
            <v>0</v>
          </cell>
        </row>
        <row r="17">
          <cell r="A17">
            <v>7</v>
          </cell>
          <cell r="B17" t="str">
            <v>jhok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N17">
            <v>9</v>
          </cell>
          <cell r="O17">
            <v>9</v>
          </cell>
          <cell r="P17">
            <v>7</v>
          </cell>
          <cell r="Q17">
            <v>9</v>
          </cell>
          <cell r="R17" t="str">
            <v>OK</v>
          </cell>
          <cell r="T17">
            <v>0</v>
          </cell>
        </row>
        <row r="18">
          <cell r="A18">
            <v>8</v>
          </cell>
          <cell r="B18" t="str">
            <v>lruk</v>
          </cell>
          <cell r="C18">
            <v>8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8</v>
          </cell>
          <cell r="O18">
            <v>8</v>
          </cell>
          <cell r="P18">
            <v>7</v>
          </cell>
          <cell r="Q18">
            <v>0</v>
          </cell>
          <cell r="R18" t="str">
            <v>OK</v>
          </cell>
          <cell r="T18">
            <v>0</v>
          </cell>
        </row>
        <row r="19">
          <cell r="A19">
            <v>9</v>
          </cell>
          <cell r="B19" t="str">
            <v>'kgMksy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 t="str">
            <v>OK</v>
          </cell>
          <cell r="T19">
            <v>0</v>
          </cell>
        </row>
        <row r="20">
          <cell r="A20">
            <v>10</v>
          </cell>
          <cell r="B20" t="str">
            <v>mefj;k</v>
          </cell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3</v>
          </cell>
          <cell r="R20" t="str">
            <v>OK</v>
          </cell>
          <cell r="T20">
            <v>0</v>
          </cell>
        </row>
        <row r="21">
          <cell r="A21">
            <v>11</v>
          </cell>
          <cell r="B21" t="str">
            <v>lh/kh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8</v>
          </cell>
          <cell r="O21">
            <v>8</v>
          </cell>
          <cell r="P21">
            <v>8</v>
          </cell>
          <cell r="Q21">
            <v>7</v>
          </cell>
          <cell r="R21" t="str">
            <v>OK</v>
          </cell>
          <cell r="T21">
            <v>0</v>
          </cell>
        </row>
        <row r="22">
          <cell r="A22">
            <v>12</v>
          </cell>
          <cell r="B22" t="str">
            <v>Nrrjiqj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</v>
          </cell>
          <cell r="N22">
            <v>8</v>
          </cell>
          <cell r="O22">
            <v>8</v>
          </cell>
          <cell r="P22">
            <v>8</v>
          </cell>
          <cell r="Q22">
            <v>8</v>
          </cell>
          <cell r="R22" t="str">
            <v>OK</v>
          </cell>
          <cell r="T22">
            <v>0</v>
          </cell>
        </row>
        <row r="23">
          <cell r="A23">
            <v>13</v>
          </cell>
          <cell r="B23" t="str">
            <v>iUuk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 t="str">
            <v>OK</v>
          </cell>
          <cell r="T23">
            <v>0</v>
          </cell>
        </row>
        <row r="24">
          <cell r="A24">
            <v>14</v>
          </cell>
          <cell r="B24" t="str">
            <v>Vhdex&lt;</v>
          </cell>
          <cell r="C24">
            <v>6</v>
          </cell>
          <cell r="D24">
            <v>6</v>
          </cell>
          <cell r="E24">
            <v>6</v>
          </cell>
          <cell r="F24">
            <v>6</v>
          </cell>
          <cell r="G24">
            <v>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 t="str">
            <v>OK</v>
          </cell>
          <cell r="T24">
            <v>0</v>
          </cell>
        </row>
        <row r="25">
          <cell r="A25">
            <v>15</v>
          </cell>
          <cell r="B25" t="str">
            <v>eanlkSj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 t="str">
            <v>OK</v>
          </cell>
          <cell r="T25">
            <v>0</v>
          </cell>
        </row>
        <row r="26">
          <cell r="A26">
            <v>16</v>
          </cell>
          <cell r="B26" t="str">
            <v>uhep</v>
          </cell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 t="str">
            <v>OK</v>
          </cell>
          <cell r="T26">
            <v>0</v>
          </cell>
        </row>
        <row r="27">
          <cell r="A27">
            <v>17</v>
          </cell>
          <cell r="B27" t="str">
            <v>jryke</v>
          </cell>
          <cell r="C27">
            <v>6</v>
          </cell>
          <cell r="D27">
            <v>6</v>
          </cell>
          <cell r="E27">
            <v>6</v>
          </cell>
          <cell r="F27">
            <v>6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  <cell r="N27">
            <v>6</v>
          </cell>
          <cell r="O27">
            <v>6</v>
          </cell>
          <cell r="P27">
            <v>6</v>
          </cell>
          <cell r="Q27">
            <v>6</v>
          </cell>
          <cell r="R27" t="str">
            <v>OK</v>
          </cell>
          <cell r="T27">
            <v>0</v>
          </cell>
        </row>
        <row r="28">
          <cell r="A28">
            <v>18</v>
          </cell>
          <cell r="B28" t="str">
            <v>fHk.M</v>
          </cell>
          <cell r="C28">
            <v>6</v>
          </cell>
          <cell r="D28">
            <v>6</v>
          </cell>
          <cell r="E28">
            <v>6</v>
          </cell>
          <cell r="F28">
            <v>6</v>
          </cell>
          <cell r="G28">
            <v>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</v>
          </cell>
          <cell r="N28">
            <v>6</v>
          </cell>
          <cell r="O28">
            <v>6</v>
          </cell>
          <cell r="P28">
            <v>5</v>
          </cell>
          <cell r="Q28">
            <v>5</v>
          </cell>
          <cell r="R28" t="str">
            <v>OK</v>
          </cell>
          <cell r="T28">
            <v>0</v>
          </cell>
        </row>
        <row r="29">
          <cell r="A29">
            <v>19</v>
          </cell>
          <cell r="B29" t="str">
            <v>neksg</v>
          </cell>
          <cell r="C29">
            <v>7</v>
          </cell>
          <cell r="D29">
            <v>7</v>
          </cell>
          <cell r="E29">
            <v>7</v>
          </cell>
          <cell r="F29">
            <v>7</v>
          </cell>
          <cell r="G29">
            <v>7</v>
          </cell>
          <cell r="M29">
            <v>7</v>
          </cell>
          <cell r="N29">
            <v>7</v>
          </cell>
          <cell r="O29">
            <v>7</v>
          </cell>
          <cell r="R29" t="str">
            <v>OK</v>
          </cell>
          <cell r="T29">
            <v>0</v>
          </cell>
        </row>
        <row r="30">
          <cell r="A30">
            <v>20</v>
          </cell>
          <cell r="B30" t="str">
            <v>nfr;k</v>
          </cell>
          <cell r="C30">
            <v>3</v>
          </cell>
          <cell r="D30">
            <v>3</v>
          </cell>
          <cell r="E30">
            <v>3</v>
          </cell>
          <cell r="F30">
            <v>3</v>
          </cell>
          <cell r="G30">
            <v>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</v>
          </cell>
          <cell r="N30">
            <v>3</v>
          </cell>
          <cell r="O30">
            <v>3</v>
          </cell>
          <cell r="P30">
            <v>2</v>
          </cell>
          <cell r="Q30">
            <v>2</v>
          </cell>
          <cell r="R30" t="str">
            <v>OK</v>
          </cell>
          <cell r="T30">
            <v>0</v>
          </cell>
        </row>
        <row r="31">
          <cell r="A31">
            <v>21</v>
          </cell>
          <cell r="B31" t="str">
            <v>nsokl</v>
          </cell>
          <cell r="C31">
            <v>6</v>
          </cell>
          <cell r="D31">
            <v>6</v>
          </cell>
          <cell r="E31">
            <v>6</v>
          </cell>
          <cell r="F31">
            <v>6</v>
          </cell>
          <cell r="G31">
            <v>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6</v>
          </cell>
          <cell r="O31">
            <v>4</v>
          </cell>
          <cell r="P31">
            <v>5</v>
          </cell>
          <cell r="Q31">
            <v>5</v>
          </cell>
          <cell r="R31" t="str">
            <v>OK</v>
          </cell>
          <cell r="T31">
            <v>0</v>
          </cell>
        </row>
        <row r="32">
          <cell r="A32">
            <v>22</v>
          </cell>
          <cell r="B32" t="str">
            <v>&gt;kcqvk</v>
          </cell>
          <cell r="C32">
            <v>12</v>
          </cell>
          <cell r="D32">
            <v>12</v>
          </cell>
          <cell r="E32">
            <v>12</v>
          </cell>
          <cell r="F32">
            <v>12</v>
          </cell>
          <cell r="G32">
            <v>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</v>
          </cell>
          <cell r="N32">
            <v>12</v>
          </cell>
          <cell r="O32">
            <v>12</v>
          </cell>
          <cell r="P32">
            <v>12</v>
          </cell>
          <cell r="Q32">
            <v>12</v>
          </cell>
          <cell r="R32" t="str">
            <v>OK</v>
          </cell>
          <cell r="T32">
            <v>0</v>
          </cell>
        </row>
        <row r="33">
          <cell r="A33">
            <v>23</v>
          </cell>
          <cell r="B33" t="str">
            <v>[k.Mok</v>
          </cell>
          <cell r="C33">
            <v>7</v>
          </cell>
          <cell r="D33">
            <v>7</v>
          </cell>
          <cell r="E33">
            <v>7</v>
          </cell>
          <cell r="F33">
            <v>7</v>
          </cell>
          <cell r="G33">
            <v>7</v>
          </cell>
          <cell r="M33">
            <v>7</v>
          </cell>
          <cell r="N33">
            <v>7</v>
          </cell>
          <cell r="O33">
            <v>7</v>
          </cell>
          <cell r="P33">
            <v>7</v>
          </cell>
          <cell r="Q33">
            <v>7</v>
          </cell>
          <cell r="R33" t="str">
            <v>OK</v>
          </cell>
          <cell r="T33">
            <v>0</v>
          </cell>
        </row>
        <row r="34">
          <cell r="A34">
            <v>24</v>
          </cell>
          <cell r="B34" t="str">
            <v>[kjxksu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</v>
          </cell>
          <cell r="N34">
            <v>9</v>
          </cell>
          <cell r="O34">
            <v>9</v>
          </cell>
          <cell r="P34">
            <v>9</v>
          </cell>
          <cell r="Q34">
            <v>9</v>
          </cell>
          <cell r="R34" t="str">
            <v>OK</v>
          </cell>
          <cell r="T34">
            <v>0</v>
          </cell>
        </row>
        <row r="35">
          <cell r="A35">
            <v>25</v>
          </cell>
          <cell r="B35" t="str">
            <v>cMokuh</v>
          </cell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</v>
          </cell>
          <cell r="N35">
            <v>7</v>
          </cell>
          <cell r="O35">
            <v>0</v>
          </cell>
          <cell r="P35">
            <v>7</v>
          </cell>
          <cell r="Q35">
            <v>7</v>
          </cell>
          <cell r="R35" t="str">
            <v>OK</v>
          </cell>
          <cell r="T35">
            <v>0</v>
          </cell>
        </row>
        <row r="36">
          <cell r="A36">
            <v>26</v>
          </cell>
          <cell r="B36" t="str">
            <v>eaMyk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  <cell r="M36">
            <v>9</v>
          </cell>
          <cell r="N36">
            <v>9</v>
          </cell>
          <cell r="O36">
            <v>9</v>
          </cell>
          <cell r="P36">
            <v>9</v>
          </cell>
          <cell r="Q36">
            <v>9</v>
          </cell>
          <cell r="R36" t="str">
            <v>OK</v>
          </cell>
          <cell r="T36">
            <v>0</v>
          </cell>
        </row>
        <row r="37">
          <cell r="A37">
            <v>27</v>
          </cell>
          <cell r="B37" t="str">
            <v>fM.MkSjh</v>
          </cell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7</v>
          </cell>
          <cell r="O37">
            <v>5</v>
          </cell>
          <cell r="P37">
            <v>7</v>
          </cell>
          <cell r="Q37">
            <v>7</v>
          </cell>
          <cell r="R37" t="str">
            <v>OK</v>
          </cell>
          <cell r="T37">
            <v>0</v>
          </cell>
        </row>
        <row r="38">
          <cell r="A38">
            <v>28</v>
          </cell>
          <cell r="B38" t="str">
            <v>eqjSuk</v>
          </cell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 t="str">
            <v>OK</v>
          </cell>
          <cell r="T38">
            <v>0</v>
          </cell>
        </row>
        <row r="39">
          <cell r="A39">
            <v>29</v>
          </cell>
          <cell r="B39" t="str">
            <v>';ksiqj</v>
          </cell>
          <cell r="C39">
            <v>3</v>
          </cell>
          <cell r="D39">
            <v>3</v>
          </cell>
          <cell r="E39">
            <v>3</v>
          </cell>
          <cell r="F39">
            <v>3</v>
          </cell>
          <cell r="G39">
            <v>3</v>
          </cell>
          <cell r="M39">
            <v>3</v>
          </cell>
          <cell r="N39">
            <v>3</v>
          </cell>
          <cell r="O39">
            <v>3</v>
          </cell>
          <cell r="P39">
            <v>3</v>
          </cell>
          <cell r="R39" t="str">
            <v>OK</v>
          </cell>
          <cell r="T39">
            <v>0</v>
          </cell>
        </row>
        <row r="40">
          <cell r="A40">
            <v>30</v>
          </cell>
          <cell r="B40" t="str">
            <v>flouh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</v>
          </cell>
          <cell r="N40">
            <v>8</v>
          </cell>
          <cell r="O40">
            <v>7</v>
          </cell>
          <cell r="P40">
            <v>8</v>
          </cell>
          <cell r="Q40">
            <v>8</v>
          </cell>
          <cell r="R40" t="str">
            <v>OK</v>
          </cell>
          <cell r="T40">
            <v>0</v>
          </cell>
        </row>
        <row r="41">
          <cell r="A41">
            <v>31</v>
          </cell>
          <cell r="B41" t="str">
            <v>'kktkiqj</v>
          </cell>
          <cell r="C41">
            <v>8</v>
          </cell>
          <cell r="D41">
            <v>8</v>
          </cell>
          <cell r="E41">
            <v>8</v>
          </cell>
          <cell r="F41">
            <v>8</v>
          </cell>
          <cell r="G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 t="str">
            <v>OK</v>
          </cell>
          <cell r="T41">
            <v>0</v>
          </cell>
        </row>
        <row r="42">
          <cell r="A42">
            <v>32</v>
          </cell>
          <cell r="B42" t="str">
            <v>f'koiqjh</v>
          </cell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M42">
            <v>8</v>
          </cell>
          <cell r="N42">
            <v>8</v>
          </cell>
          <cell r="O42">
            <v>8</v>
          </cell>
          <cell r="P42">
            <v>8</v>
          </cell>
          <cell r="Q42">
            <v>8</v>
          </cell>
          <cell r="R42" t="str">
            <v>OK</v>
          </cell>
          <cell r="T42">
            <v>0</v>
          </cell>
        </row>
        <row r="43">
          <cell r="A43">
            <v>33</v>
          </cell>
          <cell r="B43" t="str">
            <v>fofn'kk</v>
          </cell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 t="str">
            <v>OK</v>
          </cell>
          <cell r="T43">
            <v>0</v>
          </cell>
        </row>
        <row r="44">
          <cell r="A44">
            <v>34</v>
          </cell>
          <cell r="B44" t="str">
            <v>ckyk?kkV</v>
          </cell>
          <cell r="C44">
            <v>10</v>
          </cell>
          <cell r="D44">
            <v>10</v>
          </cell>
          <cell r="E44">
            <v>10</v>
          </cell>
          <cell r="F44">
            <v>10</v>
          </cell>
          <cell r="G44">
            <v>10</v>
          </cell>
          <cell r="H44">
            <v>0</v>
          </cell>
          <cell r="I44">
            <v>0</v>
          </cell>
          <cell r="J44">
            <v>1</v>
          </cell>
          <cell r="K44">
            <v>6</v>
          </cell>
          <cell r="L44">
            <v>1</v>
          </cell>
          <cell r="M44">
            <v>2</v>
          </cell>
          <cell r="N44">
            <v>1</v>
          </cell>
          <cell r="O44">
            <v>10</v>
          </cell>
          <cell r="P44">
            <v>1</v>
          </cell>
          <cell r="Q44">
            <v>1</v>
          </cell>
          <cell r="R44" t="str">
            <v>OK</v>
          </cell>
          <cell r="T44">
            <v>8</v>
          </cell>
        </row>
        <row r="45">
          <cell r="A45">
            <v>35</v>
          </cell>
          <cell r="B45" t="str">
            <v>Xokfy;j</v>
          </cell>
          <cell r="C45">
            <v>5</v>
          </cell>
          <cell r="D45">
            <v>4</v>
          </cell>
          <cell r="E45">
            <v>5</v>
          </cell>
          <cell r="F45">
            <v>5</v>
          </cell>
          <cell r="G45">
            <v>4</v>
          </cell>
          <cell r="K45">
            <v>2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R45" t="str">
            <v>OK</v>
          </cell>
          <cell r="T45">
            <v>4</v>
          </cell>
        </row>
        <row r="46">
          <cell r="A46">
            <v>36</v>
          </cell>
          <cell r="B46" t="str">
            <v>Hkksiky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I46">
            <v>1</v>
          </cell>
          <cell r="K46">
            <v>1</v>
          </cell>
          <cell r="R46" t="str">
            <v>OK</v>
          </cell>
          <cell r="T46">
            <v>2</v>
          </cell>
        </row>
        <row r="47">
          <cell r="A47">
            <v>37</v>
          </cell>
          <cell r="B47" t="str">
            <v>ujflagiqj</v>
          </cell>
          <cell r="C47">
            <v>6</v>
          </cell>
          <cell r="D47">
            <v>6</v>
          </cell>
          <cell r="E47">
            <v>6</v>
          </cell>
          <cell r="F47">
            <v>6</v>
          </cell>
          <cell r="G47">
            <v>6</v>
          </cell>
          <cell r="H47">
            <v>0</v>
          </cell>
          <cell r="I47">
            <v>1</v>
          </cell>
          <cell r="J47">
            <v>1</v>
          </cell>
          <cell r="K47">
            <v>2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OK</v>
          </cell>
          <cell r="T47">
            <v>6</v>
          </cell>
        </row>
        <row r="48">
          <cell r="A48">
            <v>38</v>
          </cell>
          <cell r="B48" t="str">
            <v>gks'kaxkckn</v>
          </cell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4</v>
          </cell>
          <cell r="Q48">
            <v>0</v>
          </cell>
          <cell r="R48" t="str">
            <v>OK</v>
          </cell>
          <cell r="T48">
            <v>0</v>
          </cell>
        </row>
        <row r="49">
          <cell r="A49">
            <v>39</v>
          </cell>
          <cell r="B49" t="str">
            <v>gjnk</v>
          </cell>
          <cell r="C49">
            <v>3</v>
          </cell>
          <cell r="D49">
            <v>3</v>
          </cell>
          <cell r="E49">
            <v>3</v>
          </cell>
          <cell r="F49">
            <v>3</v>
          </cell>
          <cell r="G49">
            <v>3</v>
          </cell>
          <cell r="M49">
            <v>3</v>
          </cell>
          <cell r="N49">
            <v>3</v>
          </cell>
          <cell r="O49">
            <v>3</v>
          </cell>
          <cell r="R49" t="str">
            <v>OK</v>
          </cell>
          <cell r="T49">
            <v>0</v>
          </cell>
        </row>
        <row r="50">
          <cell r="A50">
            <v>40</v>
          </cell>
          <cell r="B50" t="str">
            <v>bUnkSj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3</v>
          </cell>
          <cell r="P50">
            <v>0</v>
          </cell>
          <cell r="Q50">
            <v>0</v>
          </cell>
          <cell r="R50" t="str">
            <v>OK</v>
          </cell>
          <cell r="T50">
            <v>4</v>
          </cell>
        </row>
        <row r="51">
          <cell r="A51">
            <v>41</v>
          </cell>
          <cell r="B51" t="str">
            <v>fNanokMk</v>
          </cell>
          <cell r="C51">
            <v>11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L51">
            <v>2</v>
          </cell>
          <cell r="M51">
            <v>9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 t="str">
            <v>OK</v>
          </cell>
          <cell r="T51">
            <v>2</v>
          </cell>
        </row>
        <row r="52">
          <cell r="A52">
            <v>42</v>
          </cell>
          <cell r="B52" t="str">
            <v>mTtSu</v>
          </cell>
          <cell r="C52">
            <v>6</v>
          </cell>
          <cell r="D52">
            <v>6</v>
          </cell>
          <cell r="G52">
            <v>0</v>
          </cell>
          <cell r="R52" t="str">
            <v>OK</v>
          </cell>
          <cell r="T52">
            <v>6</v>
          </cell>
        </row>
        <row r="53">
          <cell r="A53">
            <v>43</v>
          </cell>
          <cell r="B53" t="str">
            <v>tcyiqj</v>
          </cell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0</v>
          </cell>
          <cell r="I53">
            <v>0</v>
          </cell>
          <cell r="J53">
            <v>0</v>
          </cell>
          <cell r="K53">
            <v>2</v>
          </cell>
          <cell r="L53">
            <v>3</v>
          </cell>
          <cell r="M53">
            <v>2</v>
          </cell>
          <cell r="N53">
            <v>2</v>
          </cell>
          <cell r="Q53">
            <v>0</v>
          </cell>
          <cell r="R53" t="str">
            <v>OK</v>
          </cell>
          <cell r="T53">
            <v>5</v>
          </cell>
        </row>
        <row r="54">
          <cell r="A54">
            <v>44</v>
          </cell>
          <cell r="B54" t="str">
            <v>dVuh</v>
          </cell>
          <cell r="C54">
            <v>6</v>
          </cell>
          <cell r="D54">
            <v>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OK</v>
          </cell>
          <cell r="T54">
            <v>6</v>
          </cell>
        </row>
        <row r="55">
          <cell r="A55">
            <v>45</v>
          </cell>
          <cell r="B55" t="str">
            <v>lkxj</v>
          </cell>
          <cell r="C55">
            <v>11</v>
          </cell>
          <cell r="D55">
            <v>11</v>
          </cell>
          <cell r="E55">
            <v>11</v>
          </cell>
          <cell r="F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10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  <cell r="R55" t="str">
            <v>OK</v>
          </cell>
          <cell r="T55">
            <v>1</v>
          </cell>
        </row>
        <row r="56">
          <cell r="A56">
            <v>46</v>
          </cell>
          <cell r="B56" t="str">
            <v>v'kksd uxj</v>
          </cell>
          <cell r="C56">
            <v>4</v>
          </cell>
          <cell r="D56">
            <v>4</v>
          </cell>
          <cell r="E56">
            <v>4</v>
          </cell>
          <cell r="F56">
            <v>4</v>
          </cell>
          <cell r="G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</v>
          </cell>
          <cell r="N56">
            <v>4</v>
          </cell>
          <cell r="O56">
            <v>4</v>
          </cell>
          <cell r="P56">
            <v>0</v>
          </cell>
          <cell r="Q56">
            <v>0</v>
          </cell>
          <cell r="R56" t="str">
            <v>OK</v>
          </cell>
          <cell r="T56">
            <v>0</v>
          </cell>
        </row>
        <row r="57">
          <cell r="A57">
            <v>47</v>
          </cell>
          <cell r="B57" t="str">
            <v>vuwiiqj</v>
          </cell>
          <cell r="C57">
            <v>4</v>
          </cell>
          <cell r="D57">
            <v>4</v>
          </cell>
          <cell r="E57">
            <v>4</v>
          </cell>
          <cell r="F57">
            <v>4</v>
          </cell>
          <cell r="G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 t="str">
            <v>OK</v>
          </cell>
          <cell r="T57">
            <v>0</v>
          </cell>
        </row>
        <row r="58">
          <cell r="A58">
            <v>48</v>
          </cell>
          <cell r="B58" t="str">
            <v>cqjgkuqiqj</v>
          </cell>
          <cell r="C58">
            <v>2</v>
          </cell>
          <cell r="D58">
            <v>2</v>
          </cell>
          <cell r="E58">
            <v>2</v>
          </cell>
          <cell r="F58">
            <v>2</v>
          </cell>
          <cell r="G58">
            <v>2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 t="str">
            <v>OK</v>
          </cell>
          <cell r="T58">
            <v>0</v>
          </cell>
        </row>
        <row r="59">
          <cell r="B59" t="str">
            <v>;ksx e/;izns'k</v>
          </cell>
          <cell r="C59">
            <v>314</v>
          </cell>
          <cell r="D59">
            <v>307</v>
          </cell>
          <cell r="E59">
            <v>296</v>
          </cell>
          <cell r="F59">
            <v>296</v>
          </cell>
          <cell r="G59">
            <v>301</v>
          </cell>
          <cell r="H59">
            <v>0</v>
          </cell>
          <cell r="I59">
            <v>2</v>
          </cell>
          <cell r="J59">
            <v>2</v>
          </cell>
          <cell r="K59">
            <v>18</v>
          </cell>
          <cell r="L59">
            <v>9</v>
          </cell>
          <cell r="M59">
            <v>270</v>
          </cell>
          <cell r="N59">
            <v>253</v>
          </cell>
          <cell r="O59">
            <v>256</v>
          </cell>
          <cell r="P59">
            <v>222</v>
          </cell>
          <cell r="Q59">
            <v>199</v>
          </cell>
          <cell r="R59" t="str">
            <v>OK</v>
          </cell>
          <cell r="T59">
            <v>44</v>
          </cell>
        </row>
        <row r="60">
          <cell r="B60" t="str">
            <v xml:space="preserve">Note:  SSA (AWP 2002-03 spill over) Plan 5061.61 lakh approved for 12 Non DPEP districts (BRC Buildings) 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</sheetNames>
    <sheetDataSet>
      <sheetData sheetId="0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/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d.LDLB"/>
      <sheetName val="rs.LDLB"/>
      <sheetName val="pc.LDLB"/>
      <sheetName val="ptwo.LDLB"/>
      <sheetName val="DWV.LDLB"/>
      <sheetName val="ca.LDLB"/>
      <sheetName val="abs.LDLB"/>
      <sheetName val="QTY.LDLB"/>
      <sheetName val="Rate in Words"/>
      <sheetName val="RA.LDLB"/>
      <sheetName val="Sheet1"/>
      <sheetName val="TF.LDLB"/>
      <sheetName val="TD.LDLB"/>
      <sheetName val="SCHB.LDLB"/>
      <sheetName val="SCHBnote.LDLB"/>
      <sheetName val="IND.LDLB"/>
      <sheetName val="BRSC.TR"/>
      <sheetName val="POLP.TR"/>
      <sheetName val="POL.TR"/>
      <sheetName val="Short Item.LDLB"/>
      <sheetName val="MA.LDLB"/>
      <sheetName val="MQ.LDLB"/>
      <sheetName val="COCS.LDLB"/>
      <sheetName val="FQ.LDLB"/>
      <sheetName val="CCS.LDLB"/>
      <sheetName val="SCS.LDLB"/>
      <sheetName val="SPS.LDLB"/>
      <sheetName val="BRSC.LDLB"/>
      <sheetName val="POLP.LDLB"/>
      <sheetName val="POL.LDLB"/>
      <sheetName val="TD TEND.LDLB"/>
      <sheetName val="SCHA TENDER.LDAC"/>
      <sheetName val="SCHB TENDER.LDLB"/>
      <sheetName val="SCHBnote TEND .LDLB"/>
      <sheetName val="SPS TEND.LDLB"/>
      <sheetName val="SCHB_LDLB"/>
      <sheetName val="districtwise awppb"/>
      <sheetName val="28"/>
      <sheetName val="RA.LD_x000c_B"/>
      <sheetName val="SSA_BANGALORE"/>
      <sheetName val="SSA_MYSORE"/>
      <sheetName val="INfra_Data11111"/>
      <sheetName val="ed_LDLB"/>
      <sheetName val="rs_LDLB"/>
      <sheetName val="pc_LDLB"/>
      <sheetName val="ptwo_LDLB"/>
      <sheetName val="DWV_LDLB"/>
      <sheetName val="ca_LDLB"/>
      <sheetName val="abs_LDLB"/>
      <sheetName val="QTY_LDLB"/>
      <sheetName val="Rate_in_Words"/>
      <sheetName val="RA_LDLB"/>
      <sheetName val="TF_LDLB"/>
      <sheetName val="TD_LDLB"/>
      <sheetName val="SCHB_LDLB1"/>
      <sheetName val="SCHBnote_LDLB"/>
      <sheetName val="IND_LDLB"/>
      <sheetName val="BRSC_TR"/>
      <sheetName val="POLP_TR"/>
      <sheetName val="POL_TR"/>
      <sheetName val="Short_Item_LDLB"/>
      <sheetName val="MA_LDLB"/>
      <sheetName val="MQ_LDLB"/>
      <sheetName val="COCS_LDLB"/>
      <sheetName val="FQ_LDLB"/>
      <sheetName val="CCS_LDLB"/>
      <sheetName val="SCS_LDLB"/>
      <sheetName val="SPS_LDLB"/>
      <sheetName val="BRSC_LDLB"/>
      <sheetName val="POLP_LDLB"/>
      <sheetName val="POL_LDLB"/>
      <sheetName val="TD_TEND_LDLB"/>
      <sheetName val="SCHA_TENDER_LDAC"/>
      <sheetName val="SCHB_TENDER_LDLB"/>
      <sheetName val="SCHBnote_TEND__LDLB"/>
      <sheetName val="SPS_TEND_LDLB"/>
      <sheetName val="districtwise_awpp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nnexure IV-Vcosting sheet"/>
      <sheetName val="Annex-III (SFD) "/>
    </sheetNames>
    <sheetDataSet>
      <sheetData sheetId="0">
        <row r="147">
          <cell r="Y147">
            <v>24</v>
          </cell>
          <cell r="Z147">
            <v>0.72</v>
          </cell>
        </row>
        <row r="164">
          <cell r="Y164">
            <v>173</v>
          </cell>
          <cell r="Z164">
            <v>10.379999999999999</v>
          </cell>
        </row>
        <row r="260">
          <cell r="W260">
            <v>205.21</v>
          </cell>
          <cell r="Y260">
            <v>841</v>
          </cell>
          <cell r="Z260">
            <v>2442.2640000000001</v>
          </cell>
        </row>
        <row r="283">
          <cell r="Y283">
            <v>3376</v>
          </cell>
          <cell r="Z283">
            <v>16.879999999999995</v>
          </cell>
        </row>
        <row r="297">
          <cell r="Z297">
            <v>33.905599999999993</v>
          </cell>
        </row>
        <row r="306">
          <cell r="Z306">
            <v>3.7399999999999998</v>
          </cell>
        </row>
        <row r="311">
          <cell r="Y311">
            <v>1</v>
          </cell>
          <cell r="Z311">
            <v>50</v>
          </cell>
        </row>
        <row r="322">
          <cell r="Y322">
            <v>1644</v>
          </cell>
          <cell r="Z322">
            <v>8.2199999999999989</v>
          </cell>
        </row>
        <row r="326">
          <cell r="Y326">
            <v>401</v>
          </cell>
          <cell r="Z326">
            <v>22.410000000000004</v>
          </cell>
        </row>
        <row r="333">
          <cell r="Y333">
            <v>259</v>
          </cell>
          <cell r="Z333">
            <v>19.2</v>
          </cell>
        </row>
        <row r="337">
          <cell r="Y337">
            <v>244</v>
          </cell>
          <cell r="Z337">
            <v>7.3199999999999994</v>
          </cell>
        </row>
        <row r="343">
          <cell r="Z343">
            <v>50</v>
          </cell>
        </row>
        <row r="347">
          <cell r="Y347">
            <v>1632</v>
          </cell>
          <cell r="Z347">
            <v>4.8959999999999999</v>
          </cell>
        </row>
        <row r="354">
          <cell r="U354">
            <v>36.700000000000003</v>
          </cell>
        </row>
        <row r="360">
          <cell r="Y360">
            <v>114</v>
          </cell>
          <cell r="Z360">
            <v>45.6</v>
          </cell>
        </row>
        <row r="386">
          <cell r="Y386">
            <v>1</v>
          </cell>
          <cell r="Z386">
            <v>76.930000000000007</v>
          </cell>
        </row>
        <row r="388">
          <cell r="Y388">
            <v>12969</v>
          </cell>
          <cell r="Z388">
            <v>12.63</v>
          </cell>
        </row>
        <row r="389">
          <cell r="Y389">
            <v>23271</v>
          </cell>
          <cell r="Z389">
            <v>19.22</v>
          </cell>
        </row>
        <row r="390">
          <cell r="Y390">
            <v>35214</v>
          </cell>
          <cell r="Z390">
            <v>28.56</v>
          </cell>
        </row>
        <row r="391">
          <cell r="Y391">
            <v>1</v>
          </cell>
          <cell r="Z391">
            <v>8.17</v>
          </cell>
        </row>
        <row r="396">
          <cell r="Y396">
            <v>401</v>
          </cell>
          <cell r="Z396">
            <v>5.9801129999999993</v>
          </cell>
        </row>
        <row r="398">
          <cell r="U398">
            <v>36.700000000000003</v>
          </cell>
          <cell r="W398">
            <v>205.21</v>
          </cell>
          <cell r="Z398">
            <v>2867.0257129999995</v>
          </cell>
        </row>
        <row r="510">
          <cell r="U510">
            <v>0</v>
          </cell>
          <cell r="Z510">
            <v>23.384999999999998</v>
          </cell>
        </row>
        <row r="511">
          <cell r="U511">
            <v>36.700000000000003</v>
          </cell>
          <cell r="W511">
            <v>205.21</v>
          </cell>
          <cell r="Y511">
            <v>80613</v>
          </cell>
          <cell r="Z511">
            <v>2890.4107129999998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ead"/>
      <sheetName val="Sheet1"/>
      <sheetName val="sfd"/>
      <sheetName val="CM"/>
      <sheetName val="pro-rec"/>
      <sheetName val="13-FC"/>
      <sheetName val="Fund released-2016-17"/>
      <sheetName val="Total Categorywise"/>
      <sheetName val="Breakup Interventions"/>
      <sheetName val="categorywise-2017-18"/>
      <sheetName val="Recomm_2017-18"/>
      <sheetName val="Entry (2)"/>
      <sheetName val="GUJARAT"/>
      <sheetName val="Ahmedabad"/>
      <sheetName val="Amreli"/>
      <sheetName val="Anand"/>
      <sheetName val="Aravalli"/>
      <sheetName val="Banaskantha"/>
      <sheetName val="Bharuch"/>
      <sheetName val="Bhavnagar"/>
      <sheetName val="Botad"/>
      <sheetName val="ChhotaUdepur"/>
      <sheetName val="Dangs"/>
      <sheetName val="Dahod"/>
      <sheetName val="DevbhoomiDwarka"/>
      <sheetName val="Gandhinagar"/>
      <sheetName val="GirSomnath"/>
      <sheetName val="Jamnagar"/>
      <sheetName val="Junagadh"/>
      <sheetName val="Kachchh"/>
      <sheetName val="Kheda"/>
      <sheetName val="Mahesana"/>
      <sheetName val="Mahisagar"/>
      <sheetName val="Morbi"/>
      <sheetName val="Narmada"/>
      <sheetName val="Navsari"/>
      <sheetName val="Panchmahals"/>
      <sheetName val="Patan"/>
      <sheetName val="Porbandar"/>
      <sheetName val="Rajkot"/>
      <sheetName val="SabarKantha"/>
      <sheetName val="Surat"/>
      <sheetName val="Surendranagar"/>
      <sheetName val="Tapi"/>
      <sheetName val="Vadodara"/>
      <sheetName val="Valsad"/>
      <sheetName val="AMC"/>
      <sheetName val="RMC"/>
      <sheetName val="SMC"/>
      <sheetName val="VMC"/>
      <sheetName val="Executive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17">
          <cell r="N517">
            <v>0</v>
          </cell>
          <cell r="W517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nnexure IV-Vcosting sheet"/>
      <sheetName val="Annex-III (SFD) "/>
    </sheetNames>
    <sheetDataSet>
      <sheetData sheetId="0">
        <row r="193">
          <cell r="C193">
            <v>149</v>
          </cell>
          <cell r="D193">
            <v>6.7050000000000001</v>
          </cell>
        </row>
        <row r="260">
          <cell r="C260">
            <v>692</v>
          </cell>
          <cell r="D260">
            <v>1826.88</v>
          </cell>
        </row>
        <row r="283">
          <cell r="C283">
            <v>3361</v>
          </cell>
          <cell r="D283">
            <v>23.044000000000008</v>
          </cell>
        </row>
        <row r="294">
          <cell r="C294">
            <v>1</v>
          </cell>
        </row>
        <row r="297">
          <cell r="D297">
            <v>30.896000000000001</v>
          </cell>
        </row>
        <row r="306">
          <cell r="C306">
            <v>33</v>
          </cell>
          <cell r="D306">
            <v>3.74</v>
          </cell>
        </row>
        <row r="311">
          <cell r="C311">
            <v>1</v>
          </cell>
          <cell r="D311">
            <v>35.85</v>
          </cell>
        </row>
        <row r="326">
          <cell r="C326">
            <v>401</v>
          </cell>
          <cell r="D326">
            <v>22.41</v>
          </cell>
        </row>
        <row r="330">
          <cell r="C330">
            <v>400</v>
          </cell>
          <cell r="D330">
            <v>4</v>
          </cell>
        </row>
        <row r="333">
          <cell r="C333">
            <v>260</v>
          </cell>
          <cell r="D333">
            <v>19.2</v>
          </cell>
        </row>
        <row r="337">
          <cell r="C337">
            <v>427</v>
          </cell>
          <cell r="D337">
            <v>12.81</v>
          </cell>
        </row>
        <row r="343">
          <cell r="D343">
            <v>10</v>
          </cell>
        </row>
        <row r="347">
          <cell r="C347">
            <v>1632</v>
          </cell>
          <cell r="D347">
            <v>4.8959999999999999</v>
          </cell>
        </row>
        <row r="379">
          <cell r="C379">
            <v>254</v>
          </cell>
          <cell r="D379">
            <v>36.700000000000003</v>
          </cell>
        </row>
        <row r="386">
          <cell r="C386">
            <v>1</v>
          </cell>
          <cell r="D386">
            <v>70.42</v>
          </cell>
        </row>
        <row r="388">
          <cell r="C388">
            <v>1084</v>
          </cell>
          <cell r="D388">
            <v>0.81</v>
          </cell>
        </row>
        <row r="389">
          <cell r="C389">
            <v>1355</v>
          </cell>
          <cell r="D389">
            <v>0.27</v>
          </cell>
        </row>
        <row r="390">
          <cell r="C390">
            <v>725</v>
          </cell>
          <cell r="D390">
            <v>1.0900000000000001</v>
          </cell>
        </row>
        <row r="391">
          <cell r="C391">
            <v>1</v>
          </cell>
          <cell r="D391">
            <v>6.26</v>
          </cell>
        </row>
        <row r="510">
          <cell r="D510">
            <v>25.055</v>
          </cell>
        </row>
        <row r="511">
          <cell r="C511">
            <v>10790</v>
          </cell>
          <cell r="D511">
            <v>2141.0359999999996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  <sheetName val="28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  <sheetName val="Kgbv"/>
      <sheetName val="SCHB.LDLB"/>
      <sheetName val="STR-Table-6"/>
      <sheetName val="RTE-tch-Prim-Table-10"/>
      <sheetName val="brc-crc-furni-Table-13"/>
      <sheetName val="integ-Table-14"/>
      <sheetName val="cwsn-Table22"/>
      <sheetName val="cw-addl-Table24.1"/>
      <sheetName val="cw-dw-toilet-Table25"/>
      <sheetName val="m-grant-Table-27"/>
      <sheetName val="districtwise awppb"/>
      <sheetName val="SSA_BANGALORE"/>
      <sheetName val="SCHB_LD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tegory__ACR_HM_Room"/>
      <sheetName val="Sheet2"/>
      <sheetName val="Category__ACR_HM_Room (2)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"/>
  <sheetViews>
    <sheetView view="pageBreakPreview" zoomScale="85" zoomScaleSheetLayoutView="85" workbookViewId="0">
      <selection activeCell="B25" sqref="B25"/>
    </sheetView>
  </sheetViews>
  <sheetFormatPr defaultRowHeight="15"/>
  <cols>
    <col min="1" max="1" width="9.28515625" bestFit="1" customWidth="1"/>
    <col min="3" max="3" width="9.7109375" bestFit="1" customWidth="1"/>
    <col min="4" max="4" width="11.85546875" customWidth="1"/>
    <col min="5" max="6" width="12.5703125" bestFit="1" customWidth="1"/>
    <col min="7" max="7" width="9.28515625" bestFit="1" customWidth="1"/>
    <col min="8" max="8" width="11.7109375" customWidth="1"/>
    <col min="9" max="10" width="13" bestFit="1" customWidth="1"/>
  </cols>
  <sheetData>
    <row r="1" spans="1:10" ht="50.25" customHeight="1">
      <c r="A1" s="523" t="s">
        <v>557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10" ht="15.75">
      <c r="A2" s="524" t="s">
        <v>388</v>
      </c>
      <c r="B2" s="524" t="s">
        <v>389</v>
      </c>
      <c r="C2" s="524" t="s">
        <v>555</v>
      </c>
      <c r="D2" s="524"/>
      <c r="E2" s="524"/>
      <c r="F2" s="524"/>
      <c r="G2" s="524" t="s">
        <v>556</v>
      </c>
      <c r="H2" s="524"/>
      <c r="I2" s="524"/>
      <c r="J2" s="524"/>
    </row>
    <row r="3" spans="1:10" ht="31.5">
      <c r="A3" s="524"/>
      <c r="B3" s="524"/>
      <c r="C3" s="317" t="s">
        <v>4</v>
      </c>
      <c r="D3" s="317" t="s">
        <v>554</v>
      </c>
      <c r="E3" s="317" t="s">
        <v>392</v>
      </c>
      <c r="F3" s="317" t="s">
        <v>393</v>
      </c>
      <c r="G3" s="317" t="s">
        <v>4</v>
      </c>
      <c r="H3" s="317" t="s">
        <v>554</v>
      </c>
      <c r="I3" s="317" t="s">
        <v>5</v>
      </c>
      <c r="J3" s="317" t="s">
        <v>393</v>
      </c>
    </row>
    <row r="4" spans="1:10" ht="15.75">
      <c r="A4" s="317">
        <v>1</v>
      </c>
      <c r="B4" s="318" t="s">
        <v>15</v>
      </c>
      <c r="C4" s="319">
        <f>'[17]Annexure IV-Vcosting sheet'!$U$398</f>
        <v>36.700000000000003</v>
      </c>
      <c r="D4" s="319">
        <f>'[17]Annexure IV-Vcosting sheet'!$W$398</f>
        <v>205.21</v>
      </c>
      <c r="E4" s="319">
        <f>'[17]Annexure IV-Vcosting sheet'!$Z$398</f>
        <v>2867.0257129999995</v>
      </c>
      <c r="F4" s="319">
        <f>SUM(C4:E4)</f>
        <v>3108.9357129999994</v>
      </c>
      <c r="G4" s="319"/>
      <c r="H4" s="319">
        <v>205.21</v>
      </c>
      <c r="I4" s="319">
        <f>'Annexure IV-Vcosting sheet'!J398-205.21</f>
        <v>856.12199999999984</v>
      </c>
      <c r="J4" s="320">
        <f>SUM(G4:I4)</f>
        <v>1061.3319999999999</v>
      </c>
    </row>
    <row r="5" spans="1:10" ht="15.75">
      <c r="A5" s="317">
        <v>2</v>
      </c>
      <c r="B5" s="318" t="s">
        <v>394</v>
      </c>
      <c r="C5" s="319">
        <f>'[17]Annexure IV-Vcosting sheet'!$U$510</f>
        <v>0</v>
      </c>
      <c r="D5" s="319"/>
      <c r="E5" s="319">
        <f>'[17]Annexure IV-Vcosting sheet'!$Z$510</f>
        <v>23.384999999999998</v>
      </c>
      <c r="F5" s="319">
        <f>SUM(C5:E5)</f>
        <v>23.384999999999998</v>
      </c>
      <c r="G5" s="319"/>
      <c r="H5" s="319"/>
      <c r="I5" s="319">
        <f>'Annexure IV-Vcosting sheet'!J510</f>
        <v>7.0370000000000008</v>
      </c>
      <c r="J5" s="320">
        <f>SUM(G5:I5)</f>
        <v>7.0370000000000008</v>
      </c>
    </row>
    <row r="6" spans="1:10" ht="15.75">
      <c r="A6" s="317"/>
      <c r="B6" s="317" t="s">
        <v>393</v>
      </c>
      <c r="C6" s="320">
        <f t="shared" ref="C6:J6" si="0">SUM(C4:C5)</f>
        <v>36.700000000000003</v>
      </c>
      <c r="D6" s="320">
        <f t="shared" si="0"/>
        <v>205.21</v>
      </c>
      <c r="E6" s="320">
        <f t="shared" si="0"/>
        <v>2890.4107129999998</v>
      </c>
      <c r="F6" s="320">
        <f t="shared" si="0"/>
        <v>3132.3207129999996</v>
      </c>
      <c r="G6" s="320">
        <f t="shared" si="0"/>
        <v>0</v>
      </c>
      <c r="H6" s="320">
        <f t="shared" si="0"/>
        <v>205.21</v>
      </c>
      <c r="I6" s="320">
        <f t="shared" si="0"/>
        <v>863.15899999999988</v>
      </c>
      <c r="J6" s="320">
        <f t="shared" si="0"/>
        <v>1068.3689999999999</v>
      </c>
    </row>
    <row r="7" spans="1:10">
      <c r="A7" s="321"/>
      <c r="B7" s="322"/>
      <c r="C7" s="323"/>
      <c r="D7" s="323"/>
      <c r="E7" s="323"/>
      <c r="F7" s="323"/>
      <c r="G7" s="323"/>
      <c r="H7" s="323"/>
      <c r="I7" s="323"/>
      <c r="J7" s="323"/>
    </row>
    <row r="8" spans="1:10">
      <c r="A8" s="321"/>
      <c r="B8" s="322"/>
      <c r="C8" s="323">
        <f>'[17]Annexure IV-Vcosting sheet'!$U$511</f>
        <v>36.700000000000003</v>
      </c>
      <c r="D8" s="323">
        <f>'[17]Annexure IV-Vcosting sheet'!$W$511</f>
        <v>205.21</v>
      </c>
      <c r="E8" s="323">
        <f>'[17]Annexure IV-Vcosting sheet'!$Z$511</f>
        <v>2890.4107129999998</v>
      </c>
      <c r="F8" s="323">
        <f>SUM(C8:E8)</f>
        <v>3132.3207129999996</v>
      </c>
      <c r="G8" s="323"/>
      <c r="H8" s="323"/>
      <c r="I8" s="323">
        <f>'Annexure IV-Vcosting sheet'!J511</f>
        <v>1068.3689999999999</v>
      </c>
      <c r="J8" s="323">
        <f>SUM(G8:I8)</f>
        <v>1068.3689999999999</v>
      </c>
    </row>
    <row r="9" spans="1:10">
      <c r="A9" s="321"/>
      <c r="B9" s="322"/>
      <c r="C9" s="323">
        <f>C6-C8</f>
        <v>0</v>
      </c>
      <c r="D9" s="323"/>
      <c r="E9" s="323">
        <f>E6-E8</f>
        <v>0</v>
      </c>
      <c r="F9" s="323">
        <f>F6-F8</f>
        <v>0</v>
      </c>
      <c r="G9" s="323"/>
      <c r="H9" s="323"/>
      <c r="I9" s="323">
        <f>I6-I8</f>
        <v>-205.21000000000004</v>
      </c>
      <c r="J9" s="323">
        <f>J6-J8</f>
        <v>0</v>
      </c>
    </row>
  </sheetData>
  <mergeCells count="5">
    <mergeCell ref="A1:J1"/>
    <mergeCell ref="A2:A3"/>
    <mergeCell ref="B2:B3"/>
    <mergeCell ref="C2:F2"/>
    <mergeCell ref="G2:J2"/>
  </mergeCells>
  <pageMargins left="0.7" right="0.7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tabColor rgb="FF00B0F0"/>
  </sheetPr>
  <dimension ref="A1:AC526"/>
  <sheetViews>
    <sheetView view="pageBreakPreview" zoomScale="70" zoomScaleSheetLayoutView="70" workbookViewId="0">
      <pane xSplit="2" ySplit="6" topLeftCell="C79" activePane="bottomRight" state="frozen"/>
      <selection activeCell="B25" sqref="B25"/>
      <selection pane="topRight" activeCell="B25" sqref="B25"/>
      <selection pane="bottomLeft" activeCell="B25" sqref="B25"/>
      <selection pane="bottomRight" activeCell="O88" sqref="O88"/>
    </sheetView>
  </sheetViews>
  <sheetFormatPr defaultRowHeight="15.75"/>
  <cols>
    <col min="1" max="1" width="6.42578125" style="251" customWidth="1"/>
    <col min="2" max="2" width="27.28515625" style="251" customWidth="1"/>
    <col min="3" max="3" width="14.28515625" style="274" customWidth="1"/>
    <col min="4" max="4" width="11.140625" style="275" customWidth="1"/>
    <col min="5" max="5" width="12.140625" style="274" customWidth="1"/>
    <col min="6" max="6" width="10.85546875" style="275" customWidth="1"/>
    <col min="7" max="7" width="11.85546875" style="274" customWidth="1"/>
    <col min="8" max="8" width="14.5703125" style="274" customWidth="1"/>
    <col min="9" max="9" width="10.7109375" style="275" customWidth="1"/>
    <col min="10" max="10" width="11.7109375" style="274" bestFit="1" customWidth="1"/>
    <col min="11" max="11" width="11.28515625" style="275" customWidth="1"/>
    <col min="12" max="12" width="11.42578125" style="274" customWidth="1"/>
    <col min="13" max="13" width="21.85546875" style="340" customWidth="1"/>
    <col min="14" max="16" width="10.5703125" style="240" bestFit="1" customWidth="1"/>
    <col min="17" max="256" width="9.140625" style="240"/>
    <col min="257" max="257" width="6.42578125" style="240" customWidth="1"/>
    <col min="258" max="258" width="42.85546875" style="240" customWidth="1"/>
    <col min="259" max="259" width="10.5703125" style="240" customWidth="1"/>
    <col min="260" max="260" width="11.140625" style="240" customWidth="1"/>
    <col min="261" max="261" width="12.140625" style="240" customWidth="1"/>
    <col min="262" max="262" width="10.85546875" style="240" customWidth="1"/>
    <col min="263" max="263" width="11.85546875" style="240" customWidth="1"/>
    <col min="264" max="264" width="10.28515625" style="240" customWidth="1"/>
    <col min="265" max="265" width="10.7109375" style="240" customWidth="1"/>
    <col min="266" max="266" width="11" style="240" customWidth="1"/>
    <col min="267" max="267" width="11.28515625" style="240" customWidth="1"/>
    <col min="268" max="268" width="11.42578125" style="240" customWidth="1"/>
    <col min="269" max="269" width="40" style="240" customWidth="1"/>
    <col min="270" max="272" width="10.5703125" style="240" bestFit="1" customWidth="1"/>
    <col min="273" max="512" width="9.140625" style="240"/>
    <col min="513" max="513" width="6.42578125" style="240" customWidth="1"/>
    <col min="514" max="514" width="42.85546875" style="240" customWidth="1"/>
    <col min="515" max="515" width="10.5703125" style="240" customWidth="1"/>
    <col min="516" max="516" width="11.140625" style="240" customWidth="1"/>
    <col min="517" max="517" width="12.140625" style="240" customWidth="1"/>
    <col min="518" max="518" width="10.85546875" style="240" customWidth="1"/>
    <col min="519" max="519" width="11.85546875" style="240" customWidth="1"/>
    <col min="520" max="520" width="10.28515625" style="240" customWidth="1"/>
    <col min="521" max="521" width="10.7109375" style="240" customWidth="1"/>
    <col min="522" max="522" width="11" style="240" customWidth="1"/>
    <col min="523" max="523" width="11.28515625" style="240" customWidth="1"/>
    <col min="524" max="524" width="11.42578125" style="240" customWidth="1"/>
    <col min="525" max="525" width="40" style="240" customWidth="1"/>
    <col min="526" max="528" width="10.5703125" style="240" bestFit="1" customWidth="1"/>
    <col min="529" max="768" width="9.140625" style="240"/>
    <col min="769" max="769" width="6.42578125" style="240" customWidth="1"/>
    <col min="770" max="770" width="42.85546875" style="240" customWidth="1"/>
    <col min="771" max="771" width="10.5703125" style="240" customWidth="1"/>
    <col min="772" max="772" width="11.140625" style="240" customWidth="1"/>
    <col min="773" max="773" width="12.140625" style="240" customWidth="1"/>
    <col min="774" max="774" width="10.85546875" style="240" customWidth="1"/>
    <col min="775" max="775" width="11.85546875" style="240" customWidth="1"/>
    <col min="776" max="776" width="10.28515625" style="240" customWidth="1"/>
    <col min="777" max="777" width="10.7109375" style="240" customWidth="1"/>
    <col min="778" max="778" width="11" style="240" customWidth="1"/>
    <col min="779" max="779" width="11.28515625" style="240" customWidth="1"/>
    <col min="780" max="780" width="11.42578125" style="240" customWidth="1"/>
    <col min="781" max="781" width="40" style="240" customWidth="1"/>
    <col min="782" max="784" width="10.5703125" style="240" bestFit="1" customWidth="1"/>
    <col min="785" max="1024" width="9.140625" style="240"/>
    <col min="1025" max="1025" width="6.42578125" style="240" customWidth="1"/>
    <col min="1026" max="1026" width="42.85546875" style="240" customWidth="1"/>
    <col min="1027" max="1027" width="10.5703125" style="240" customWidth="1"/>
    <col min="1028" max="1028" width="11.140625" style="240" customWidth="1"/>
    <col min="1029" max="1029" width="12.140625" style="240" customWidth="1"/>
    <col min="1030" max="1030" width="10.85546875" style="240" customWidth="1"/>
    <col min="1031" max="1031" width="11.85546875" style="240" customWidth="1"/>
    <col min="1032" max="1032" width="10.28515625" style="240" customWidth="1"/>
    <col min="1033" max="1033" width="10.7109375" style="240" customWidth="1"/>
    <col min="1034" max="1034" width="11" style="240" customWidth="1"/>
    <col min="1035" max="1035" width="11.28515625" style="240" customWidth="1"/>
    <col min="1036" max="1036" width="11.42578125" style="240" customWidth="1"/>
    <col min="1037" max="1037" width="40" style="240" customWidth="1"/>
    <col min="1038" max="1040" width="10.5703125" style="240" bestFit="1" customWidth="1"/>
    <col min="1041" max="1280" width="9.140625" style="240"/>
    <col min="1281" max="1281" width="6.42578125" style="240" customWidth="1"/>
    <col min="1282" max="1282" width="42.85546875" style="240" customWidth="1"/>
    <col min="1283" max="1283" width="10.5703125" style="240" customWidth="1"/>
    <col min="1284" max="1284" width="11.140625" style="240" customWidth="1"/>
    <col min="1285" max="1285" width="12.140625" style="240" customWidth="1"/>
    <col min="1286" max="1286" width="10.85546875" style="240" customWidth="1"/>
    <col min="1287" max="1287" width="11.85546875" style="240" customWidth="1"/>
    <col min="1288" max="1288" width="10.28515625" style="240" customWidth="1"/>
    <col min="1289" max="1289" width="10.7109375" style="240" customWidth="1"/>
    <col min="1290" max="1290" width="11" style="240" customWidth="1"/>
    <col min="1291" max="1291" width="11.28515625" style="240" customWidth="1"/>
    <col min="1292" max="1292" width="11.42578125" style="240" customWidth="1"/>
    <col min="1293" max="1293" width="40" style="240" customWidth="1"/>
    <col min="1294" max="1296" width="10.5703125" style="240" bestFit="1" customWidth="1"/>
    <col min="1297" max="1536" width="9.140625" style="240"/>
    <col min="1537" max="1537" width="6.42578125" style="240" customWidth="1"/>
    <col min="1538" max="1538" width="42.85546875" style="240" customWidth="1"/>
    <col min="1539" max="1539" width="10.5703125" style="240" customWidth="1"/>
    <col min="1540" max="1540" width="11.140625" style="240" customWidth="1"/>
    <col min="1541" max="1541" width="12.140625" style="240" customWidth="1"/>
    <col min="1542" max="1542" width="10.85546875" style="240" customWidth="1"/>
    <col min="1543" max="1543" width="11.85546875" style="240" customWidth="1"/>
    <col min="1544" max="1544" width="10.28515625" style="240" customWidth="1"/>
    <col min="1545" max="1545" width="10.7109375" style="240" customWidth="1"/>
    <col min="1546" max="1546" width="11" style="240" customWidth="1"/>
    <col min="1547" max="1547" width="11.28515625" style="240" customWidth="1"/>
    <col min="1548" max="1548" width="11.42578125" style="240" customWidth="1"/>
    <col min="1549" max="1549" width="40" style="240" customWidth="1"/>
    <col min="1550" max="1552" width="10.5703125" style="240" bestFit="1" customWidth="1"/>
    <col min="1553" max="1792" width="9.140625" style="240"/>
    <col min="1793" max="1793" width="6.42578125" style="240" customWidth="1"/>
    <col min="1794" max="1794" width="42.85546875" style="240" customWidth="1"/>
    <col min="1795" max="1795" width="10.5703125" style="240" customWidth="1"/>
    <col min="1796" max="1796" width="11.140625" style="240" customWidth="1"/>
    <col min="1797" max="1797" width="12.140625" style="240" customWidth="1"/>
    <col min="1798" max="1798" width="10.85546875" style="240" customWidth="1"/>
    <col min="1799" max="1799" width="11.85546875" style="240" customWidth="1"/>
    <col min="1800" max="1800" width="10.28515625" style="240" customWidth="1"/>
    <col min="1801" max="1801" width="10.7109375" style="240" customWidth="1"/>
    <col min="1802" max="1802" width="11" style="240" customWidth="1"/>
    <col min="1803" max="1803" width="11.28515625" style="240" customWidth="1"/>
    <col min="1804" max="1804" width="11.42578125" style="240" customWidth="1"/>
    <col min="1805" max="1805" width="40" style="240" customWidth="1"/>
    <col min="1806" max="1808" width="10.5703125" style="240" bestFit="1" customWidth="1"/>
    <col min="1809" max="2048" width="9.140625" style="240"/>
    <col min="2049" max="2049" width="6.42578125" style="240" customWidth="1"/>
    <col min="2050" max="2050" width="42.85546875" style="240" customWidth="1"/>
    <col min="2051" max="2051" width="10.5703125" style="240" customWidth="1"/>
    <col min="2052" max="2052" width="11.140625" style="240" customWidth="1"/>
    <col min="2053" max="2053" width="12.140625" style="240" customWidth="1"/>
    <col min="2054" max="2054" width="10.85546875" style="240" customWidth="1"/>
    <col min="2055" max="2055" width="11.85546875" style="240" customWidth="1"/>
    <col min="2056" max="2056" width="10.28515625" style="240" customWidth="1"/>
    <col min="2057" max="2057" width="10.7109375" style="240" customWidth="1"/>
    <col min="2058" max="2058" width="11" style="240" customWidth="1"/>
    <col min="2059" max="2059" width="11.28515625" style="240" customWidth="1"/>
    <col min="2060" max="2060" width="11.42578125" style="240" customWidth="1"/>
    <col min="2061" max="2061" width="40" style="240" customWidth="1"/>
    <col min="2062" max="2064" width="10.5703125" style="240" bestFit="1" customWidth="1"/>
    <col min="2065" max="2304" width="9.140625" style="240"/>
    <col min="2305" max="2305" width="6.42578125" style="240" customWidth="1"/>
    <col min="2306" max="2306" width="42.85546875" style="240" customWidth="1"/>
    <col min="2307" max="2307" width="10.5703125" style="240" customWidth="1"/>
    <col min="2308" max="2308" width="11.140625" style="240" customWidth="1"/>
    <col min="2309" max="2309" width="12.140625" style="240" customWidth="1"/>
    <col min="2310" max="2310" width="10.85546875" style="240" customWidth="1"/>
    <col min="2311" max="2311" width="11.85546875" style="240" customWidth="1"/>
    <col min="2312" max="2312" width="10.28515625" style="240" customWidth="1"/>
    <col min="2313" max="2313" width="10.7109375" style="240" customWidth="1"/>
    <col min="2314" max="2314" width="11" style="240" customWidth="1"/>
    <col min="2315" max="2315" width="11.28515625" style="240" customWidth="1"/>
    <col min="2316" max="2316" width="11.42578125" style="240" customWidth="1"/>
    <col min="2317" max="2317" width="40" style="240" customWidth="1"/>
    <col min="2318" max="2320" width="10.5703125" style="240" bestFit="1" customWidth="1"/>
    <col min="2321" max="2560" width="9.140625" style="240"/>
    <col min="2561" max="2561" width="6.42578125" style="240" customWidth="1"/>
    <col min="2562" max="2562" width="42.85546875" style="240" customWidth="1"/>
    <col min="2563" max="2563" width="10.5703125" style="240" customWidth="1"/>
    <col min="2564" max="2564" width="11.140625" style="240" customWidth="1"/>
    <col min="2565" max="2565" width="12.140625" style="240" customWidth="1"/>
    <col min="2566" max="2566" width="10.85546875" style="240" customWidth="1"/>
    <col min="2567" max="2567" width="11.85546875" style="240" customWidth="1"/>
    <col min="2568" max="2568" width="10.28515625" style="240" customWidth="1"/>
    <col min="2569" max="2569" width="10.7109375" style="240" customWidth="1"/>
    <col min="2570" max="2570" width="11" style="240" customWidth="1"/>
    <col min="2571" max="2571" width="11.28515625" style="240" customWidth="1"/>
    <col min="2572" max="2572" width="11.42578125" style="240" customWidth="1"/>
    <col min="2573" max="2573" width="40" style="240" customWidth="1"/>
    <col min="2574" max="2576" width="10.5703125" style="240" bestFit="1" customWidth="1"/>
    <col min="2577" max="2816" width="9.140625" style="240"/>
    <col min="2817" max="2817" width="6.42578125" style="240" customWidth="1"/>
    <col min="2818" max="2818" width="42.85546875" style="240" customWidth="1"/>
    <col min="2819" max="2819" width="10.5703125" style="240" customWidth="1"/>
    <col min="2820" max="2820" width="11.140625" style="240" customWidth="1"/>
    <col min="2821" max="2821" width="12.140625" style="240" customWidth="1"/>
    <col min="2822" max="2822" width="10.85546875" style="240" customWidth="1"/>
    <col min="2823" max="2823" width="11.85546875" style="240" customWidth="1"/>
    <col min="2824" max="2824" width="10.28515625" style="240" customWidth="1"/>
    <col min="2825" max="2825" width="10.7109375" style="240" customWidth="1"/>
    <col min="2826" max="2826" width="11" style="240" customWidth="1"/>
    <col min="2827" max="2827" width="11.28515625" style="240" customWidth="1"/>
    <col min="2828" max="2828" width="11.42578125" style="240" customWidth="1"/>
    <col min="2829" max="2829" width="40" style="240" customWidth="1"/>
    <col min="2830" max="2832" width="10.5703125" style="240" bestFit="1" customWidth="1"/>
    <col min="2833" max="3072" width="9.140625" style="240"/>
    <col min="3073" max="3073" width="6.42578125" style="240" customWidth="1"/>
    <col min="3074" max="3074" width="42.85546875" style="240" customWidth="1"/>
    <col min="3075" max="3075" width="10.5703125" style="240" customWidth="1"/>
    <col min="3076" max="3076" width="11.140625" style="240" customWidth="1"/>
    <col min="3077" max="3077" width="12.140625" style="240" customWidth="1"/>
    <col min="3078" max="3078" width="10.85546875" style="240" customWidth="1"/>
    <col min="3079" max="3079" width="11.85546875" style="240" customWidth="1"/>
    <col min="3080" max="3080" width="10.28515625" style="240" customWidth="1"/>
    <col min="3081" max="3081" width="10.7109375" style="240" customWidth="1"/>
    <col min="3082" max="3082" width="11" style="240" customWidth="1"/>
    <col min="3083" max="3083" width="11.28515625" style="240" customWidth="1"/>
    <col min="3084" max="3084" width="11.42578125" style="240" customWidth="1"/>
    <col min="3085" max="3085" width="40" style="240" customWidth="1"/>
    <col min="3086" max="3088" width="10.5703125" style="240" bestFit="1" customWidth="1"/>
    <col min="3089" max="3328" width="9.140625" style="240"/>
    <col min="3329" max="3329" width="6.42578125" style="240" customWidth="1"/>
    <col min="3330" max="3330" width="42.85546875" style="240" customWidth="1"/>
    <col min="3331" max="3331" width="10.5703125" style="240" customWidth="1"/>
    <col min="3332" max="3332" width="11.140625" style="240" customWidth="1"/>
    <col min="3333" max="3333" width="12.140625" style="240" customWidth="1"/>
    <col min="3334" max="3334" width="10.85546875" style="240" customWidth="1"/>
    <col min="3335" max="3335" width="11.85546875" style="240" customWidth="1"/>
    <col min="3336" max="3336" width="10.28515625" style="240" customWidth="1"/>
    <col min="3337" max="3337" width="10.7109375" style="240" customWidth="1"/>
    <col min="3338" max="3338" width="11" style="240" customWidth="1"/>
    <col min="3339" max="3339" width="11.28515625" style="240" customWidth="1"/>
    <col min="3340" max="3340" width="11.42578125" style="240" customWidth="1"/>
    <col min="3341" max="3341" width="40" style="240" customWidth="1"/>
    <col min="3342" max="3344" width="10.5703125" style="240" bestFit="1" customWidth="1"/>
    <col min="3345" max="3584" width="9.140625" style="240"/>
    <col min="3585" max="3585" width="6.42578125" style="240" customWidth="1"/>
    <col min="3586" max="3586" width="42.85546875" style="240" customWidth="1"/>
    <col min="3587" max="3587" width="10.5703125" style="240" customWidth="1"/>
    <col min="3588" max="3588" width="11.140625" style="240" customWidth="1"/>
    <col min="3589" max="3589" width="12.140625" style="240" customWidth="1"/>
    <col min="3590" max="3590" width="10.85546875" style="240" customWidth="1"/>
    <col min="3591" max="3591" width="11.85546875" style="240" customWidth="1"/>
    <col min="3592" max="3592" width="10.28515625" style="240" customWidth="1"/>
    <col min="3593" max="3593" width="10.7109375" style="240" customWidth="1"/>
    <col min="3594" max="3594" width="11" style="240" customWidth="1"/>
    <col min="3595" max="3595" width="11.28515625" style="240" customWidth="1"/>
    <col min="3596" max="3596" width="11.42578125" style="240" customWidth="1"/>
    <col min="3597" max="3597" width="40" style="240" customWidth="1"/>
    <col min="3598" max="3600" width="10.5703125" style="240" bestFit="1" customWidth="1"/>
    <col min="3601" max="3840" width="9.140625" style="240"/>
    <col min="3841" max="3841" width="6.42578125" style="240" customWidth="1"/>
    <col min="3842" max="3842" width="42.85546875" style="240" customWidth="1"/>
    <col min="3843" max="3843" width="10.5703125" style="240" customWidth="1"/>
    <col min="3844" max="3844" width="11.140625" style="240" customWidth="1"/>
    <col min="3845" max="3845" width="12.140625" style="240" customWidth="1"/>
    <col min="3846" max="3846" width="10.85546875" style="240" customWidth="1"/>
    <col min="3847" max="3847" width="11.85546875" style="240" customWidth="1"/>
    <col min="3848" max="3848" width="10.28515625" style="240" customWidth="1"/>
    <col min="3849" max="3849" width="10.7109375" style="240" customWidth="1"/>
    <col min="3850" max="3850" width="11" style="240" customWidth="1"/>
    <col min="3851" max="3851" width="11.28515625" style="240" customWidth="1"/>
    <col min="3852" max="3852" width="11.42578125" style="240" customWidth="1"/>
    <col min="3853" max="3853" width="40" style="240" customWidth="1"/>
    <col min="3854" max="3856" width="10.5703125" style="240" bestFit="1" customWidth="1"/>
    <col min="3857" max="4096" width="9.140625" style="240"/>
    <col min="4097" max="4097" width="6.42578125" style="240" customWidth="1"/>
    <col min="4098" max="4098" width="42.85546875" style="240" customWidth="1"/>
    <col min="4099" max="4099" width="10.5703125" style="240" customWidth="1"/>
    <col min="4100" max="4100" width="11.140625" style="240" customWidth="1"/>
    <col min="4101" max="4101" width="12.140625" style="240" customWidth="1"/>
    <col min="4102" max="4102" width="10.85546875" style="240" customWidth="1"/>
    <col min="4103" max="4103" width="11.85546875" style="240" customWidth="1"/>
    <col min="4104" max="4104" width="10.28515625" style="240" customWidth="1"/>
    <col min="4105" max="4105" width="10.7109375" style="240" customWidth="1"/>
    <col min="4106" max="4106" width="11" style="240" customWidth="1"/>
    <col min="4107" max="4107" width="11.28515625" style="240" customWidth="1"/>
    <col min="4108" max="4108" width="11.42578125" style="240" customWidth="1"/>
    <col min="4109" max="4109" width="40" style="240" customWidth="1"/>
    <col min="4110" max="4112" width="10.5703125" style="240" bestFit="1" customWidth="1"/>
    <col min="4113" max="4352" width="9.140625" style="240"/>
    <col min="4353" max="4353" width="6.42578125" style="240" customWidth="1"/>
    <col min="4354" max="4354" width="42.85546875" style="240" customWidth="1"/>
    <col min="4355" max="4355" width="10.5703125" style="240" customWidth="1"/>
    <col min="4356" max="4356" width="11.140625" style="240" customWidth="1"/>
    <col min="4357" max="4357" width="12.140625" style="240" customWidth="1"/>
    <col min="4358" max="4358" width="10.85546875" style="240" customWidth="1"/>
    <col min="4359" max="4359" width="11.85546875" style="240" customWidth="1"/>
    <col min="4360" max="4360" width="10.28515625" style="240" customWidth="1"/>
    <col min="4361" max="4361" width="10.7109375" style="240" customWidth="1"/>
    <col min="4362" max="4362" width="11" style="240" customWidth="1"/>
    <col min="4363" max="4363" width="11.28515625" style="240" customWidth="1"/>
    <col min="4364" max="4364" width="11.42578125" style="240" customWidth="1"/>
    <col min="4365" max="4365" width="40" style="240" customWidth="1"/>
    <col min="4366" max="4368" width="10.5703125" style="240" bestFit="1" customWidth="1"/>
    <col min="4369" max="4608" width="9.140625" style="240"/>
    <col min="4609" max="4609" width="6.42578125" style="240" customWidth="1"/>
    <col min="4610" max="4610" width="42.85546875" style="240" customWidth="1"/>
    <col min="4611" max="4611" width="10.5703125" style="240" customWidth="1"/>
    <col min="4612" max="4612" width="11.140625" style="240" customWidth="1"/>
    <col min="4613" max="4613" width="12.140625" style="240" customWidth="1"/>
    <col min="4614" max="4614" width="10.85546875" style="240" customWidth="1"/>
    <col min="4615" max="4615" width="11.85546875" style="240" customWidth="1"/>
    <col min="4616" max="4616" width="10.28515625" style="240" customWidth="1"/>
    <col min="4617" max="4617" width="10.7109375" style="240" customWidth="1"/>
    <col min="4618" max="4618" width="11" style="240" customWidth="1"/>
    <col min="4619" max="4619" width="11.28515625" style="240" customWidth="1"/>
    <col min="4620" max="4620" width="11.42578125" style="240" customWidth="1"/>
    <col min="4621" max="4621" width="40" style="240" customWidth="1"/>
    <col min="4622" max="4624" width="10.5703125" style="240" bestFit="1" customWidth="1"/>
    <col min="4625" max="4864" width="9.140625" style="240"/>
    <col min="4865" max="4865" width="6.42578125" style="240" customWidth="1"/>
    <col min="4866" max="4866" width="42.85546875" style="240" customWidth="1"/>
    <col min="4867" max="4867" width="10.5703125" style="240" customWidth="1"/>
    <col min="4868" max="4868" width="11.140625" style="240" customWidth="1"/>
    <col min="4869" max="4869" width="12.140625" style="240" customWidth="1"/>
    <col min="4870" max="4870" width="10.85546875" style="240" customWidth="1"/>
    <col min="4871" max="4871" width="11.85546875" style="240" customWidth="1"/>
    <col min="4872" max="4872" width="10.28515625" style="240" customWidth="1"/>
    <col min="4873" max="4873" width="10.7109375" style="240" customWidth="1"/>
    <col min="4874" max="4874" width="11" style="240" customWidth="1"/>
    <col min="4875" max="4875" width="11.28515625" style="240" customWidth="1"/>
    <col min="4876" max="4876" width="11.42578125" style="240" customWidth="1"/>
    <col min="4877" max="4877" width="40" style="240" customWidth="1"/>
    <col min="4878" max="4880" width="10.5703125" style="240" bestFit="1" customWidth="1"/>
    <col min="4881" max="5120" width="9.140625" style="240"/>
    <col min="5121" max="5121" width="6.42578125" style="240" customWidth="1"/>
    <col min="5122" max="5122" width="42.85546875" style="240" customWidth="1"/>
    <col min="5123" max="5123" width="10.5703125" style="240" customWidth="1"/>
    <col min="5124" max="5124" width="11.140625" style="240" customWidth="1"/>
    <col min="5125" max="5125" width="12.140625" style="240" customWidth="1"/>
    <col min="5126" max="5126" width="10.85546875" style="240" customWidth="1"/>
    <col min="5127" max="5127" width="11.85546875" style="240" customWidth="1"/>
    <col min="5128" max="5128" width="10.28515625" style="240" customWidth="1"/>
    <col min="5129" max="5129" width="10.7109375" style="240" customWidth="1"/>
    <col min="5130" max="5130" width="11" style="240" customWidth="1"/>
    <col min="5131" max="5131" width="11.28515625" style="240" customWidth="1"/>
    <col min="5132" max="5132" width="11.42578125" style="240" customWidth="1"/>
    <col min="5133" max="5133" width="40" style="240" customWidth="1"/>
    <col min="5134" max="5136" width="10.5703125" style="240" bestFit="1" customWidth="1"/>
    <col min="5137" max="5376" width="9.140625" style="240"/>
    <col min="5377" max="5377" width="6.42578125" style="240" customWidth="1"/>
    <col min="5378" max="5378" width="42.85546875" style="240" customWidth="1"/>
    <col min="5379" max="5379" width="10.5703125" style="240" customWidth="1"/>
    <col min="5380" max="5380" width="11.140625" style="240" customWidth="1"/>
    <col min="5381" max="5381" width="12.140625" style="240" customWidth="1"/>
    <col min="5382" max="5382" width="10.85546875" style="240" customWidth="1"/>
    <col min="5383" max="5383" width="11.85546875" style="240" customWidth="1"/>
    <col min="5384" max="5384" width="10.28515625" style="240" customWidth="1"/>
    <col min="5385" max="5385" width="10.7109375" style="240" customWidth="1"/>
    <col min="5386" max="5386" width="11" style="240" customWidth="1"/>
    <col min="5387" max="5387" width="11.28515625" style="240" customWidth="1"/>
    <col min="5388" max="5388" width="11.42578125" style="240" customWidth="1"/>
    <col min="5389" max="5389" width="40" style="240" customWidth="1"/>
    <col min="5390" max="5392" width="10.5703125" style="240" bestFit="1" customWidth="1"/>
    <col min="5393" max="5632" width="9.140625" style="240"/>
    <col min="5633" max="5633" width="6.42578125" style="240" customWidth="1"/>
    <col min="5634" max="5634" width="42.85546875" style="240" customWidth="1"/>
    <col min="5635" max="5635" width="10.5703125" style="240" customWidth="1"/>
    <col min="5636" max="5636" width="11.140625" style="240" customWidth="1"/>
    <col min="5637" max="5637" width="12.140625" style="240" customWidth="1"/>
    <col min="5638" max="5638" width="10.85546875" style="240" customWidth="1"/>
    <col min="5639" max="5639" width="11.85546875" style="240" customWidth="1"/>
    <col min="5640" max="5640" width="10.28515625" style="240" customWidth="1"/>
    <col min="5641" max="5641" width="10.7109375" style="240" customWidth="1"/>
    <col min="5642" max="5642" width="11" style="240" customWidth="1"/>
    <col min="5643" max="5643" width="11.28515625" style="240" customWidth="1"/>
    <col min="5644" max="5644" width="11.42578125" style="240" customWidth="1"/>
    <col min="5645" max="5645" width="40" style="240" customWidth="1"/>
    <col min="5646" max="5648" width="10.5703125" style="240" bestFit="1" customWidth="1"/>
    <col min="5649" max="5888" width="9.140625" style="240"/>
    <col min="5889" max="5889" width="6.42578125" style="240" customWidth="1"/>
    <col min="5890" max="5890" width="42.85546875" style="240" customWidth="1"/>
    <col min="5891" max="5891" width="10.5703125" style="240" customWidth="1"/>
    <col min="5892" max="5892" width="11.140625" style="240" customWidth="1"/>
    <col min="5893" max="5893" width="12.140625" style="240" customWidth="1"/>
    <col min="5894" max="5894" width="10.85546875" style="240" customWidth="1"/>
    <col min="5895" max="5895" width="11.85546875" style="240" customWidth="1"/>
    <col min="5896" max="5896" width="10.28515625" style="240" customWidth="1"/>
    <col min="5897" max="5897" width="10.7109375" style="240" customWidth="1"/>
    <col min="5898" max="5898" width="11" style="240" customWidth="1"/>
    <col min="5899" max="5899" width="11.28515625" style="240" customWidth="1"/>
    <col min="5900" max="5900" width="11.42578125" style="240" customWidth="1"/>
    <col min="5901" max="5901" width="40" style="240" customWidth="1"/>
    <col min="5902" max="5904" width="10.5703125" style="240" bestFit="1" customWidth="1"/>
    <col min="5905" max="6144" width="9.140625" style="240"/>
    <col min="6145" max="6145" width="6.42578125" style="240" customWidth="1"/>
    <col min="6146" max="6146" width="42.85546875" style="240" customWidth="1"/>
    <col min="6147" max="6147" width="10.5703125" style="240" customWidth="1"/>
    <col min="6148" max="6148" width="11.140625" style="240" customWidth="1"/>
    <col min="6149" max="6149" width="12.140625" style="240" customWidth="1"/>
    <col min="6150" max="6150" width="10.85546875" style="240" customWidth="1"/>
    <col min="6151" max="6151" width="11.85546875" style="240" customWidth="1"/>
    <col min="6152" max="6152" width="10.28515625" style="240" customWidth="1"/>
    <col min="6153" max="6153" width="10.7109375" style="240" customWidth="1"/>
    <col min="6154" max="6154" width="11" style="240" customWidth="1"/>
    <col min="6155" max="6155" width="11.28515625" style="240" customWidth="1"/>
    <col min="6156" max="6156" width="11.42578125" style="240" customWidth="1"/>
    <col min="6157" max="6157" width="40" style="240" customWidth="1"/>
    <col min="6158" max="6160" width="10.5703125" style="240" bestFit="1" customWidth="1"/>
    <col min="6161" max="6400" width="9.140625" style="240"/>
    <col min="6401" max="6401" width="6.42578125" style="240" customWidth="1"/>
    <col min="6402" max="6402" width="42.85546875" style="240" customWidth="1"/>
    <col min="6403" max="6403" width="10.5703125" style="240" customWidth="1"/>
    <col min="6404" max="6404" width="11.140625" style="240" customWidth="1"/>
    <col min="6405" max="6405" width="12.140625" style="240" customWidth="1"/>
    <col min="6406" max="6406" width="10.85546875" style="240" customWidth="1"/>
    <col min="6407" max="6407" width="11.85546875" style="240" customWidth="1"/>
    <col min="6408" max="6408" width="10.28515625" style="240" customWidth="1"/>
    <col min="6409" max="6409" width="10.7109375" style="240" customWidth="1"/>
    <col min="6410" max="6410" width="11" style="240" customWidth="1"/>
    <col min="6411" max="6411" width="11.28515625" style="240" customWidth="1"/>
    <col min="6412" max="6412" width="11.42578125" style="240" customWidth="1"/>
    <col min="6413" max="6413" width="40" style="240" customWidth="1"/>
    <col min="6414" max="6416" width="10.5703125" style="240" bestFit="1" customWidth="1"/>
    <col min="6417" max="6656" width="9.140625" style="240"/>
    <col min="6657" max="6657" width="6.42578125" style="240" customWidth="1"/>
    <col min="6658" max="6658" width="42.85546875" style="240" customWidth="1"/>
    <col min="6659" max="6659" width="10.5703125" style="240" customWidth="1"/>
    <col min="6660" max="6660" width="11.140625" style="240" customWidth="1"/>
    <col min="6661" max="6661" width="12.140625" style="240" customWidth="1"/>
    <col min="6662" max="6662" width="10.85546875" style="240" customWidth="1"/>
    <col min="6663" max="6663" width="11.85546875" style="240" customWidth="1"/>
    <col min="6664" max="6664" width="10.28515625" style="240" customWidth="1"/>
    <col min="6665" max="6665" width="10.7109375" style="240" customWidth="1"/>
    <col min="6666" max="6666" width="11" style="240" customWidth="1"/>
    <col min="6667" max="6667" width="11.28515625" style="240" customWidth="1"/>
    <col min="6668" max="6668" width="11.42578125" style="240" customWidth="1"/>
    <col min="6669" max="6669" width="40" style="240" customWidth="1"/>
    <col min="6670" max="6672" width="10.5703125" style="240" bestFit="1" customWidth="1"/>
    <col min="6673" max="6912" width="9.140625" style="240"/>
    <col min="6913" max="6913" width="6.42578125" style="240" customWidth="1"/>
    <col min="6914" max="6914" width="42.85546875" style="240" customWidth="1"/>
    <col min="6915" max="6915" width="10.5703125" style="240" customWidth="1"/>
    <col min="6916" max="6916" width="11.140625" style="240" customWidth="1"/>
    <col min="6917" max="6917" width="12.140625" style="240" customWidth="1"/>
    <col min="6918" max="6918" width="10.85546875" style="240" customWidth="1"/>
    <col min="6919" max="6919" width="11.85546875" style="240" customWidth="1"/>
    <col min="6920" max="6920" width="10.28515625" style="240" customWidth="1"/>
    <col min="6921" max="6921" width="10.7109375" style="240" customWidth="1"/>
    <col min="6922" max="6922" width="11" style="240" customWidth="1"/>
    <col min="6923" max="6923" width="11.28515625" style="240" customWidth="1"/>
    <col min="6924" max="6924" width="11.42578125" style="240" customWidth="1"/>
    <col min="6925" max="6925" width="40" style="240" customWidth="1"/>
    <col min="6926" max="6928" width="10.5703125" style="240" bestFit="1" customWidth="1"/>
    <col min="6929" max="7168" width="9.140625" style="240"/>
    <col min="7169" max="7169" width="6.42578125" style="240" customWidth="1"/>
    <col min="7170" max="7170" width="42.85546875" style="240" customWidth="1"/>
    <col min="7171" max="7171" width="10.5703125" style="240" customWidth="1"/>
    <col min="7172" max="7172" width="11.140625" style="240" customWidth="1"/>
    <col min="7173" max="7173" width="12.140625" style="240" customWidth="1"/>
    <col min="7174" max="7174" width="10.85546875" style="240" customWidth="1"/>
    <col min="7175" max="7175" width="11.85546875" style="240" customWidth="1"/>
    <col min="7176" max="7176" width="10.28515625" style="240" customWidth="1"/>
    <col min="7177" max="7177" width="10.7109375" style="240" customWidth="1"/>
    <col min="7178" max="7178" width="11" style="240" customWidth="1"/>
    <col min="7179" max="7179" width="11.28515625" style="240" customWidth="1"/>
    <col min="7180" max="7180" width="11.42578125" style="240" customWidth="1"/>
    <col min="7181" max="7181" width="40" style="240" customWidth="1"/>
    <col min="7182" max="7184" width="10.5703125" style="240" bestFit="1" customWidth="1"/>
    <col min="7185" max="7424" width="9.140625" style="240"/>
    <col min="7425" max="7425" width="6.42578125" style="240" customWidth="1"/>
    <col min="7426" max="7426" width="42.85546875" style="240" customWidth="1"/>
    <col min="7427" max="7427" width="10.5703125" style="240" customWidth="1"/>
    <col min="7428" max="7428" width="11.140625" style="240" customWidth="1"/>
    <col min="7429" max="7429" width="12.140625" style="240" customWidth="1"/>
    <col min="7430" max="7430" width="10.85546875" style="240" customWidth="1"/>
    <col min="7431" max="7431" width="11.85546875" style="240" customWidth="1"/>
    <col min="7432" max="7432" width="10.28515625" style="240" customWidth="1"/>
    <col min="7433" max="7433" width="10.7109375" style="240" customWidth="1"/>
    <col min="7434" max="7434" width="11" style="240" customWidth="1"/>
    <col min="7435" max="7435" width="11.28515625" style="240" customWidth="1"/>
    <col min="7436" max="7436" width="11.42578125" style="240" customWidth="1"/>
    <col min="7437" max="7437" width="40" style="240" customWidth="1"/>
    <col min="7438" max="7440" width="10.5703125" style="240" bestFit="1" customWidth="1"/>
    <col min="7441" max="7680" width="9.140625" style="240"/>
    <col min="7681" max="7681" width="6.42578125" style="240" customWidth="1"/>
    <col min="7682" max="7682" width="42.85546875" style="240" customWidth="1"/>
    <col min="7683" max="7683" width="10.5703125" style="240" customWidth="1"/>
    <col min="7684" max="7684" width="11.140625" style="240" customWidth="1"/>
    <col min="7685" max="7685" width="12.140625" style="240" customWidth="1"/>
    <col min="7686" max="7686" width="10.85546875" style="240" customWidth="1"/>
    <col min="7687" max="7687" width="11.85546875" style="240" customWidth="1"/>
    <col min="7688" max="7688" width="10.28515625" style="240" customWidth="1"/>
    <col min="7689" max="7689" width="10.7109375" style="240" customWidth="1"/>
    <col min="7690" max="7690" width="11" style="240" customWidth="1"/>
    <col min="7691" max="7691" width="11.28515625" style="240" customWidth="1"/>
    <col min="7692" max="7692" width="11.42578125" style="240" customWidth="1"/>
    <col min="7693" max="7693" width="40" style="240" customWidth="1"/>
    <col min="7694" max="7696" width="10.5703125" style="240" bestFit="1" customWidth="1"/>
    <col min="7697" max="7936" width="9.140625" style="240"/>
    <col min="7937" max="7937" width="6.42578125" style="240" customWidth="1"/>
    <col min="7938" max="7938" width="42.85546875" style="240" customWidth="1"/>
    <col min="7939" max="7939" width="10.5703125" style="240" customWidth="1"/>
    <col min="7940" max="7940" width="11.140625" style="240" customWidth="1"/>
    <col min="7941" max="7941" width="12.140625" style="240" customWidth="1"/>
    <col min="7942" max="7942" width="10.85546875" style="240" customWidth="1"/>
    <col min="7943" max="7943" width="11.85546875" style="240" customWidth="1"/>
    <col min="7944" max="7944" width="10.28515625" style="240" customWidth="1"/>
    <col min="7945" max="7945" width="10.7109375" style="240" customWidth="1"/>
    <col min="7946" max="7946" width="11" style="240" customWidth="1"/>
    <col min="7947" max="7947" width="11.28515625" style="240" customWidth="1"/>
    <col min="7948" max="7948" width="11.42578125" style="240" customWidth="1"/>
    <col min="7949" max="7949" width="40" style="240" customWidth="1"/>
    <col min="7950" max="7952" width="10.5703125" style="240" bestFit="1" customWidth="1"/>
    <col min="7953" max="8192" width="9.140625" style="240"/>
    <col min="8193" max="8193" width="6.42578125" style="240" customWidth="1"/>
    <col min="8194" max="8194" width="42.85546875" style="240" customWidth="1"/>
    <col min="8195" max="8195" width="10.5703125" style="240" customWidth="1"/>
    <col min="8196" max="8196" width="11.140625" style="240" customWidth="1"/>
    <col min="8197" max="8197" width="12.140625" style="240" customWidth="1"/>
    <col min="8198" max="8198" width="10.85546875" style="240" customWidth="1"/>
    <col min="8199" max="8199" width="11.85546875" style="240" customWidth="1"/>
    <col min="8200" max="8200" width="10.28515625" style="240" customWidth="1"/>
    <col min="8201" max="8201" width="10.7109375" style="240" customWidth="1"/>
    <col min="8202" max="8202" width="11" style="240" customWidth="1"/>
    <col min="8203" max="8203" width="11.28515625" style="240" customWidth="1"/>
    <col min="8204" max="8204" width="11.42578125" style="240" customWidth="1"/>
    <col min="8205" max="8205" width="40" style="240" customWidth="1"/>
    <col min="8206" max="8208" width="10.5703125" style="240" bestFit="1" customWidth="1"/>
    <col min="8209" max="8448" width="9.140625" style="240"/>
    <col min="8449" max="8449" width="6.42578125" style="240" customWidth="1"/>
    <col min="8450" max="8450" width="42.85546875" style="240" customWidth="1"/>
    <col min="8451" max="8451" width="10.5703125" style="240" customWidth="1"/>
    <col min="8452" max="8452" width="11.140625" style="240" customWidth="1"/>
    <col min="8453" max="8453" width="12.140625" style="240" customWidth="1"/>
    <col min="8454" max="8454" width="10.85546875" style="240" customWidth="1"/>
    <col min="8455" max="8455" width="11.85546875" style="240" customWidth="1"/>
    <col min="8456" max="8456" width="10.28515625" style="240" customWidth="1"/>
    <col min="8457" max="8457" width="10.7109375" style="240" customWidth="1"/>
    <col min="8458" max="8458" width="11" style="240" customWidth="1"/>
    <col min="8459" max="8459" width="11.28515625" style="240" customWidth="1"/>
    <col min="8460" max="8460" width="11.42578125" style="240" customWidth="1"/>
    <col min="8461" max="8461" width="40" style="240" customWidth="1"/>
    <col min="8462" max="8464" width="10.5703125" style="240" bestFit="1" customWidth="1"/>
    <col min="8465" max="8704" width="9.140625" style="240"/>
    <col min="8705" max="8705" width="6.42578125" style="240" customWidth="1"/>
    <col min="8706" max="8706" width="42.85546875" style="240" customWidth="1"/>
    <col min="8707" max="8707" width="10.5703125" style="240" customWidth="1"/>
    <col min="8708" max="8708" width="11.140625" style="240" customWidth="1"/>
    <col min="8709" max="8709" width="12.140625" style="240" customWidth="1"/>
    <col min="8710" max="8710" width="10.85546875" style="240" customWidth="1"/>
    <col min="8711" max="8711" width="11.85546875" style="240" customWidth="1"/>
    <col min="8712" max="8712" width="10.28515625" style="240" customWidth="1"/>
    <col min="8713" max="8713" width="10.7109375" style="240" customWidth="1"/>
    <col min="8714" max="8714" width="11" style="240" customWidth="1"/>
    <col min="8715" max="8715" width="11.28515625" style="240" customWidth="1"/>
    <col min="8716" max="8716" width="11.42578125" style="240" customWidth="1"/>
    <col min="8717" max="8717" width="40" style="240" customWidth="1"/>
    <col min="8718" max="8720" width="10.5703125" style="240" bestFit="1" customWidth="1"/>
    <col min="8721" max="8960" width="9.140625" style="240"/>
    <col min="8961" max="8961" width="6.42578125" style="240" customWidth="1"/>
    <col min="8962" max="8962" width="42.85546875" style="240" customWidth="1"/>
    <col min="8963" max="8963" width="10.5703125" style="240" customWidth="1"/>
    <col min="8964" max="8964" width="11.140625" style="240" customWidth="1"/>
    <col min="8965" max="8965" width="12.140625" style="240" customWidth="1"/>
    <col min="8966" max="8966" width="10.85546875" style="240" customWidth="1"/>
    <col min="8967" max="8967" width="11.85546875" style="240" customWidth="1"/>
    <col min="8968" max="8968" width="10.28515625" style="240" customWidth="1"/>
    <col min="8969" max="8969" width="10.7109375" style="240" customWidth="1"/>
    <col min="8970" max="8970" width="11" style="240" customWidth="1"/>
    <col min="8971" max="8971" width="11.28515625" style="240" customWidth="1"/>
    <col min="8972" max="8972" width="11.42578125" style="240" customWidth="1"/>
    <col min="8973" max="8973" width="40" style="240" customWidth="1"/>
    <col min="8974" max="8976" width="10.5703125" style="240" bestFit="1" customWidth="1"/>
    <col min="8977" max="9216" width="9.140625" style="240"/>
    <col min="9217" max="9217" width="6.42578125" style="240" customWidth="1"/>
    <col min="9218" max="9218" width="42.85546875" style="240" customWidth="1"/>
    <col min="9219" max="9219" width="10.5703125" style="240" customWidth="1"/>
    <col min="9220" max="9220" width="11.140625" style="240" customWidth="1"/>
    <col min="9221" max="9221" width="12.140625" style="240" customWidth="1"/>
    <col min="9222" max="9222" width="10.85546875" style="240" customWidth="1"/>
    <col min="9223" max="9223" width="11.85546875" style="240" customWidth="1"/>
    <col min="9224" max="9224" width="10.28515625" style="240" customWidth="1"/>
    <col min="9225" max="9225" width="10.7109375" style="240" customWidth="1"/>
    <col min="9226" max="9226" width="11" style="240" customWidth="1"/>
    <col min="9227" max="9227" width="11.28515625" style="240" customWidth="1"/>
    <col min="9228" max="9228" width="11.42578125" style="240" customWidth="1"/>
    <col min="9229" max="9229" width="40" style="240" customWidth="1"/>
    <col min="9230" max="9232" width="10.5703125" style="240" bestFit="1" customWidth="1"/>
    <col min="9233" max="9472" width="9.140625" style="240"/>
    <col min="9473" max="9473" width="6.42578125" style="240" customWidth="1"/>
    <col min="9474" max="9474" width="42.85546875" style="240" customWidth="1"/>
    <col min="9475" max="9475" width="10.5703125" style="240" customWidth="1"/>
    <col min="9476" max="9476" width="11.140625" style="240" customWidth="1"/>
    <col min="9477" max="9477" width="12.140625" style="240" customWidth="1"/>
    <col min="9478" max="9478" width="10.85546875" style="240" customWidth="1"/>
    <col min="9479" max="9479" width="11.85546875" style="240" customWidth="1"/>
    <col min="9480" max="9480" width="10.28515625" style="240" customWidth="1"/>
    <col min="9481" max="9481" width="10.7109375" style="240" customWidth="1"/>
    <col min="9482" max="9482" width="11" style="240" customWidth="1"/>
    <col min="9483" max="9483" width="11.28515625" style="240" customWidth="1"/>
    <col min="9484" max="9484" width="11.42578125" style="240" customWidth="1"/>
    <col min="9485" max="9485" width="40" style="240" customWidth="1"/>
    <col min="9486" max="9488" width="10.5703125" style="240" bestFit="1" customWidth="1"/>
    <col min="9489" max="9728" width="9.140625" style="240"/>
    <col min="9729" max="9729" width="6.42578125" style="240" customWidth="1"/>
    <col min="9730" max="9730" width="42.85546875" style="240" customWidth="1"/>
    <col min="9731" max="9731" width="10.5703125" style="240" customWidth="1"/>
    <col min="9732" max="9732" width="11.140625" style="240" customWidth="1"/>
    <col min="9733" max="9733" width="12.140625" style="240" customWidth="1"/>
    <col min="9734" max="9734" width="10.85546875" style="240" customWidth="1"/>
    <col min="9735" max="9735" width="11.85546875" style="240" customWidth="1"/>
    <col min="9736" max="9736" width="10.28515625" style="240" customWidth="1"/>
    <col min="9737" max="9737" width="10.7109375" style="240" customWidth="1"/>
    <col min="9738" max="9738" width="11" style="240" customWidth="1"/>
    <col min="9739" max="9739" width="11.28515625" style="240" customWidth="1"/>
    <col min="9740" max="9740" width="11.42578125" style="240" customWidth="1"/>
    <col min="9741" max="9741" width="40" style="240" customWidth="1"/>
    <col min="9742" max="9744" width="10.5703125" style="240" bestFit="1" customWidth="1"/>
    <col min="9745" max="9984" width="9.140625" style="240"/>
    <col min="9985" max="9985" width="6.42578125" style="240" customWidth="1"/>
    <col min="9986" max="9986" width="42.85546875" style="240" customWidth="1"/>
    <col min="9987" max="9987" width="10.5703125" style="240" customWidth="1"/>
    <col min="9988" max="9988" width="11.140625" style="240" customWidth="1"/>
    <col min="9989" max="9989" width="12.140625" style="240" customWidth="1"/>
    <col min="9990" max="9990" width="10.85546875" style="240" customWidth="1"/>
    <col min="9991" max="9991" width="11.85546875" style="240" customWidth="1"/>
    <col min="9992" max="9992" width="10.28515625" style="240" customWidth="1"/>
    <col min="9993" max="9993" width="10.7109375" style="240" customWidth="1"/>
    <col min="9994" max="9994" width="11" style="240" customWidth="1"/>
    <col min="9995" max="9995" width="11.28515625" style="240" customWidth="1"/>
    <col min="9996" max="9996" width="11.42578125" style="240" customWidth="1"/>
    <col min="9997" max="9997" width="40" style="240" customWidth="1"/>
    <col min="9998" max="10000" width="10.5703125" style="240" bestFit="1" customWidth="1"/>
    <col min="10001" max="10240" width="9.140625" style="240"/>
    <col min="10241" max="10241" width="6.42578125" style="240" customWidth="1"/>
    <col min="10242" max="10242" width="42.85546875" style="240" customWidth="1"/>
    <col min="10243" max="10243" width="10.5703125" style="240" customWidth="1"/>
    <col min="10244" max="10244" width="11.140625" style="240" customWidth="1"/>
    <col min="10245" max="10245" width="12.140625" style="240" customWidth="1"/>
    <col min="10246" max="10246" width="10.85546875" style="240" customWidth="1"/>
    <col min="10247" max="10247" width="11.85546875" style="240" customWidth="1"/>
    <col min="10248" max="10248" width="10.28515625" style="240" customWidth="1"/>
    <col min="10249" max="10249" width="10.7109375" style="240" customWidth="1"/>
    <col min="10250" max="10250" width="11" style="240" customWidth="1"/>
    <col min="10251" max="10251" width="11.28515625" style="240" customWidth="1"/>
    <col min="10252" max="10252" width="11.42578125" style="240" customWidth="1"/>
    <col min="10253" max="10253" width="40" style="240" customWidth="1"/>
    <col min="10254" max="10256" width="10.5703125" style="240" bestFit="1" customWidth="1"/>
    <col min="10257" max="10496" width="9.140625" style="240"/>
    <col min="10497" max="10497" width="6.42578125" style="240" customWidth="1"/>
    <col min="10498" max="10498" width="42.85546875" style="240" customWidth="1"/>
    <col min="10499" max="10499" width="10.5703125" style="240" customWidth="1"/>
    <col min="10500" max="10500" width="11.140625" style="240" customWidth="1"/>
    <col min="10501" max="10501" width="12.140625" style="240" customWidth="1"/>
    <col min="10502" max="10502" width="10.85546875" style="240" customWidth="1"/>
    <col min="10503" max="10503" width="11.85546875" style="240" customWidth="1"/>
    <col min="10504" max="10504" width="10.28515625" style="240" customWidth="1"/>
    <col min="10505" max="10505" width="10.7109375" style="240" customWidth="1"/>
    <col min="10506" max="10506" width="11" style="240" customWidth="1"/>
    <col min="10507" max="10507" width="11.28515625" style="240" customWidth="1"/>
    <col min="10508" max="10508" width="11.42578125" style="240" customWidth="1"/>
    <col min="10509" max="10509" width="40" style="240" customWidth="1"/>
    <col min="10510" max="10512" width="10.5703125" style="240" bestFit="1" customWidth="1"/>
    <col min="10513" max="10752" width="9.140625" style="240"/>
    <col min="10753" max="10753" width="6.42578125" style="240" customWidth="1"/>
    <col min="10754" max="10754" width="42.85546875" style="240" customWidth="1"/>
    <col min="10755" max="10755" width="10.5703125" style="240" customWidth="1"/>
    <col min="10756" max="10756" width="11.140625" style="240" customWidth="1"/>
    <col min="10757" max="10757" width="12.140625" style="240" customWidth="1"/>
    <col min="10758" max="10758" width="10.85546875" style="240" customWidth="1"/>
    <col min="10759" max="10759" width="11.85546875" style="240" customWidth="1"/>
    <col min="10760" max="10760" width="10.28515625" style="240" customWidth="1"/>
    <col min="10761" max="10761" width="10.7109375" style="240" customWidth="1"/>
    <col min="10762" max="10762" width="11" style="240" customWidth="1"/>
    <col min="10763" max="10763" width="11.28515625" style="240" customWidth="1"/>
    <col min="10764" max="10764" width="11.42578125" style="240" customWidth="1"/>
    <col min="10765" max="10765" width="40" style="240" customWidth="1"/>
    <col min="10766" max="10768" width="10.5703125" style="240" bestFit="1" customWidth="1"/>
    <col min="10769" max="11008" width="9.140625" style="240"/>
    <col min="11009" max="11009" width="6.42578125" style="240" customWidth="1"/>
    <col min="11010" max="11010" width="42.85546875" style="240" customWidth="1"/>
    <col min="11011" max="11011" width="10.5703125" style="240" customWidth="1"/>
    <col min="11012" max="11012" width="11.140625" style="240" customWidth="1"/>
    <col min="11013" max="11013" width="12.140625" style="240" customWidth="1"/>
    <col min="11014" max="11014" width="10.85546875" style="240" customWidth="1"/>
    <col min="11015" max="11015" width="11.85546875" style="240" customWidth="1"/>
    <col min="11016" max="11016" width="10.28515625" style="240" customWidth="1"/>
    <col min="11017" max="11017" width="10.7109375" style="240" customWidth="1"/>
    <col min="11018" max="11018" width="11" style="240" customWidth="1"/>
    <col min="11019" max="11019" width="11.28515625" style="240" customWidth="1"/>
    <col min="11020" max="11020" width="11.42578125" style="240" customWidth="1"/>
    <col min="11021" max="11021" width="40" style="240" customWidth="1"/>
    <col min="11022" max="11024" width="10.5703125" style="240" bestFit="1" customWidth="1"/>
    <col min="11025" max="11264" width="9.140625" style="240"/>
    <col min="11265" max="11265" width="6.42578125" style="240" customWidth="1"/>
    <col min="11266" max="11266" width="42.85546875" style="240" customWidth="1"/>
    <col min="11267" max="11267" width="10.5703125" style="240" customWidth="1"/>
    <col min="11268" max="11268" width="11.140625" style="240" customWidth="1"/>
    <col min="11269" max="11269" width="12.140625" style="240" customWidth="1"/>
    <col min="11270" max="11270" width="10.85546875" style="240" customWidth="1"/>
    <col min="11271" max="11271" width="11.85546875" style="240" customWidth="1"/>
    <col min="11272" max="11272" width="10.28515625" style="240" customWidth="1"/>
    <col min="11273" max="11273" width="10.7109375" style="240" customWidth="1"/>
    <col min="11274" max="11274" width="11" style="240" customWidth="1"/>
    <col min="11275" max="11275" width="11.28515625" style="240" customWidth="1"/>
    <col min="11276" max="11276" width="11.42578125" style="240" customWidth="1"/>
    <col min="11277" max="11277" width="40" style="240" customWidth="1"/>
    <col min="11278" max="11280" width="10.5703125" style="240" bestFit="1" customWidth="1"/>
    <col min="11281" max="11520" width="9.140625" style="240"/>
    <col min="11521" max="11521" width="6.42578125" style="240" customWidth="1"/>
    <col min="11522" max="11522" width="42.85546875" style="240" customWidth="1"/>
    <col min="11523" max="11523" width="10.5703125" style="240" customWidth="1"/>
    <col min="11524" max="11524" width="11.140625" style="240" customWidth="1"/>
    <col min="11525" max="11525" width="12.140625" style="240" customWidth="1"/>
    <col min="11526" max="11526" width="10.85546875" style="240" customWidth="1"/>
    <col min="11527" max="11527" width="11.85546875" style="240" customWidth="1"/>
    <col min="11528" max="11528" width="10.28515625" style="240" customWidth="1"/>
    <col min="11529" max="11529" width="10.7109375" style="240" customWidth="1"/>
    <col min="11530" max="11530" width="11" style="240" customWidth="1"/>
    <col min="11531" max="11531" width="11.28515625" style="240" customWidth="1"/>
    <col min="11532" max="11532" width="11.42578125" style="240" customWidth="1"/>
    <col min="11533" max="11533" width="40" style="240" customWidth="1"/>
    <col min="11534" max="11536" width="10.5703125" style="240" bestFit="1" customWidth="1"/>
    <col min="11537" max="11776" width="9.140625" style="240"/>
    <col min="11777" max="11777" width="6.42578125" style="240" customWidth="1"/>
    <col min="11778" max="11778" width="42.85546875" style="240" customWidth="1"/>
    <col min="11779" max="11779" width="10.5703125" style="240" customWidth="1"/>
    <col min="11780" max="11780" width="11.140625" style="240" customWidth="1"/>
    <col min="11781" max="11781" width="12.140625" style="240" customWidth="1"/>
    <col min="11782" max="11782" width="10.85546875" style="240" customWidth="1"/>
    <col min="11783" max="11783" width="11.85546875" style="240" customWidth="1"/>
    <col min="11784" max="11784" width="10.28515625" style="240" customWidth="1"/>
    <col min="11785" max="11785" width="10.7109375" style="240" customWidth="1"/>
    <col min="11786" max="11786" width="11" style="240" customWidth="1"/>
    <col min="11787" max="11787" width="11.28515625" style="240" customWidth="1"/>
    <col min="11788" max="11788" width="11.42578125" style="240" customWidth="1"/>
    <col min="11789" max="11789" width="40" style="240" customWidth="1"/>
    <col min="11790" max="11792" width="10.5703125" style="240" bestFit="1" customWidth="1"/>
    <col min="11793" max="12032" width="9.140625" style="240"/>
    <col min="12033" max="12033" width="6.42578125" style="240" customWidth="1"/>
    <col min="12034" max="12034" width="42.85546875" style="240" customWidth="1"/>
    <col min="12035" max="12035" width="10.5703125" style="240" customWidth="1"/>
    <col min="12036" max="12036" width="11.140625" style="240" customWidth="1"/>
    <col min="12037" max="12037" width="12.140625" style="240" customWidth="1"/>
    <col min="12038" max="12038" width="10.85546875" style="240" customWidth="1"/>
    <col min="12039" max="12039" width="11.85546875" style="240" customWidth="1"/>
    <col min="12040" max="12040" width="10.28515625" style="240" customWidth="1"/>
    <col min="12041" max="12041" width="10.7109375" style="240" customWidth="1"/>
    <col min="12042" max="12042" width="11" style="240" customWidth="1"/>
    <col min="12043" max="12043" width="11.28515625" style="240" customWidth="1"/>
    <col min="12044" max="12044" width="11.42578125" style="240" customWidth="1"/>
    <col min="12045" max="12045" width="40" style="240" customWidth="1"/>
    <col min="12046" max="12048" width="10.5703125" style="240" bestFit="1" customWidth="1"/>
    <col min="12049" max="12288" width="9.140625" style="240"/>
    <col min="12289" max="12289" width="6.42578125" style="240" customWidth="1"/>
    <col min="12290" max="12290" width="42.85546875" style="240" customWidth="1"/>
    <col min="12291" max="12291" width="10.5703125" style="240" customWidth="1"/>
    <col min="12292" max="12292" width="11.140625" style="240" customWidth="1"/>
    <col min="12293" max="12293" width="12.140625" style="240" customWidth="1"/>
    <col min="12294" max="12294" width="10.85546875" style="240" customWidth="1"/>
    <col min="12295" max="12295" width="11.85546875" style="240" customWidth="1"/>
    <col min="12296" max="12296" width="10.28515625" style="240" customWidth="1"/>
    <col min="12297" max="12297" width="10.7109375" style="240" customWidth="1"/>
    <col min="12298" max="12298" width="11" style="240" customWidth="1"/>
    <col min="12299" max="12299" width="11.28515625" style="240" customWidth="1"/>
    <col min="12300" max="12300" width="11.42578125" style="240" customWidth="1"/>
    <col min="12301" max="12301" width="40" style="240" customWidth="1"/>
    <col min="12302" max="12304" width="10.5703125" style="240" bestFit="1" customWidth="1"/>
    <col min="12305" max="12544" width="9.140625" style="240"/>
    <col min="12545" max="12545" width="6.42578125" style="240" customWidth="1"/>
    <col min="12546" max="12546" width="42.85546875" style="240" customWidth="1"/>
    <col min="12547" max="12547" width="10.5703125" style="240" customWidth="1"/>
    <col min="12548" max="12548" width="11.140625" style="240" customWidth="1"/>
    <col min="12549" max="12549" width="12.140625" style="240" customWidth="1"/>
    <col min="12550" max="12550" width="10.85546875" style="240" customWidth="1"/>
    <col min="12551" max="12551" width="11.85546875" style="240" customWidth="1"/>
    <col min="12552" max="12552" width="10.28515625" style="240" customWidth="1"/>
    <col min="12553" max="12553" width="10.7109375" style="240" customWidth="1"/>
    <col min="12554" max="12554" width="11" style="240" customWidth="1"/>
    <col min="12555" max="12555" width="11.28515625" style="240" customWidth="1"/>
    <col min="12556" max="12556" width="11.42578125" style="240" customWidth="1"/>
    <col min="12557" max="12557" width="40" style="240" customWidth="1"/>
    <col min="12558" max="12560" width="10.5703125" style="240" bestFit="1" customWidth="1"/>
    <col min="12561" max="12800" width="9.140625" style="240"/>
    <col min="12801" max="12801" width="6.42578125" style="240" customWidth="1"/>
    <col min="12802" max="12802" width="42.85546875" style="240" customWidth="1"/>
    <col min="12803" max="12803" width="10.5703125" style="240" customWidth="1"/>
    <col min="12804" max="12804" width="11.140625" style="240" customWidth="1"/>
    <col min="12805" max="12805" width="12.140625" style="240" customWidth="1"/>
    <col min="12806" max="12806" width="10.85546875" style="240" customWidth="1"/>
    <col min="12807" max="12807" width="11.85546875" style="240" customWidth="1"/>
    <col min="12808" max="12808" width="10.28515625" style="240" customWidth="1"/>
    <col min="12809" max="12809" width="10.7109375" style="240" customWidth="1"/>
    <col min="12810" max="12810" width="11" style="240" customWidth="1"/>
    <col min="12811" max="12811" width="11.28515625" style="240" customWidth="1"/>
    <col min="12812" max="12812" width="11.42578125" style="240" customWidth="1"/>
    <col min="12813" max="12813" width="40" style="240" customWidth="1"/>
    <col min="12814" max="12816" width="10.5703125" style="240" bestFit="1" customWidth="1"/>
    <col min="12817" max="13056" width="9.140625" style="240"/>
    <col min="13057" max="13057" width="6.42578125" style="240" customWidth="1"/>
    <col min="13058" max="13058" width="42.85546875" style="240" customWidth="1"/>
    <col min="13059" max="13059" width="10.5703125" style="240" customWidth="1"/>
    <col min="13060" max="13060" width="11.140625" style="240" customWidth="1"/>
    <col min="13061" max="13061" width="12.140625" style="240" customWidth="1"/>
    <col min="13062" max="13062" width="10.85546875" style="240" customWidth="1"/>
    <col min="13063" max="13063" width="11.85546875" style="240" customWidth="1"/>
    <col min="13064" max="13064" width="10.28515625" style="240" customWidth="1"/>
    <col min="13065" max="13065" width="10.7109375" style="240" customWidth="1"/>
    <col min="13066" max="13066" width="11" style="240" customWidth="1"/>
    <col min="13067" max="13067" width="11.28515625" style="240" customWidth="1"/>
    <col min="13068" max="13068" width="11.42578125" style="240" customWidth="1"/>
    <col min="13069" max="13069" width="40" style="240" customWidth="1"/>
    <col min="13070" max="13072" width="10.5703125" style="240" bestFit="1" customWidth="1"/>
    <col min="13073" max="13312" width="9.140625" style="240"/>
    <col min="13313" max="13313" width="6.42578125" style="240" customWidth="1"/>
    <col min="13314" max="13314" width="42.85546875" style="240" customWidth="1"/>
    <col min="13315" max="13315" width="10.5703125" style="240" customWidth="1"/>
    <col min="13316" max="13316" width="11.140625" style="240" customWidth="1"/>
    <col min="13317" max="13317" width="12.140625" style="240" customWidth="1"/>
    <col min="13318" max="13318" width="10.85546875" style="240" customWidth="1"/>
    <col min="13319" max="13319" width="11.85546875" style="240" customWidth="1"/>
    <col min="13320" max="13320" width="10.28515625" style="240" customWidth="1"/>
    <col min="13321" max="13321" width="10.7109375" style="240" customWidth="1"/>
    <col min="13322" max="13322" width="11" style="240" customWidth="1"/>
    <col min="13323" max="13323" width="11.28515625" style="240" customWidth="1"/>
    <col min="13324" max="13324" width="11.42578125" style="240" customWidth="1"/>
    <col min="13325" max="13325" width="40" style="240" customWidth="1"/>
    <col min="13326" max="13328" width="10.5703125" style="240" bestFit="1" customWidth="1"/>
    <col min="13329" max="13568" width="9.140625" style="240"/>
    <col min="13569" max="13569" width="6.42578125" style="240" customWidth="1"/>
    <col min="13570" max="13570" width="42.85546875" style="240" customWidth="1"/>
    <col min="13571" max="13571" width="10.5703125" style="240" customWidth="1"/>
    <col min="13572" max="13572" width="11.140625" style="240" customWidth="1"/>
    <col min="13573" max="13573" width="12.140625" style="240" customWidth="1"/>
    <col min="13574" max="13574" width="10.85546875" style="240" customWidth="1"/>
    <col min="13575" max="13575" width="11.85546875" style="240" customWidth="1"/>
    <col min="13576" max="13576" width="10.28515625" style="240" customWidth="1"/>
    <col min="13577" max="13577" width="10.7109375" style="240" customWidth="1"/>
    <col min="13578" max="13578" width="11" style="240" customWidth="1"/>
    <col min="13579" max="13579" width="11.28515625" style="240" customWidth="1"/>
    <col min="13580" max="13580" width="11.42578125" style="240" customWidth="1"/>
    <col min="13581" max="13581" width="40" style="240" customWidth="1"/>
    <col min="13582" max="13584" width="10.5703125" style="240" bestFit="1" customWidth="1"/>
    <col min="13585" max="13824" width="9.140625" style="240"/>
    <col min="13825" max="13825" width="6.42578125" style="240" customWidth="1"/>
    <col min="13826" max="13826" width="42.85546875" style="240" customWidth="1"/>
    <col min="13827" max="13827" width="10.5703125" style="240" customWidth="1"/>
    <col min="13828" max="13828" width="11.140625" style="240" customWidth="1"/>
    <col min="13829" max="13829" width="12.140625" style="240" customWidth="1"/>
    <col min="13830" max="13830" width="10.85546875" style="240" customWidth="1"/>
    <col min="13831" max="13831" width="11.85546875" style="240" customWidth="1"/>
    <col min="13832" max="13832" width="10.28515625" style="240" customWidth="1"/>
    <col min="13833" max="13833" width="10.7109375" style="240" customWidth="1"/>
    <col min="13834" max="13834" width="11" style="240" customWidth="1"/>
    <col min="13835" max="13835" width="11.28515625" style="240" customWidth="1"/>
    <col min="13836" max="13836" width="11.42578125" style="240" customWidth="1"/>
    <col min="13837" max="13837" width="40" style="240" customWidth="1"/>
    <col min="13838" max="13840" width="10.5703125" style="240" bestFit="1" customWidth="1"/>
    <col min="13841" max="14080" width="9.140625" style="240"/>
    <col min="14081" max="14081" width="6.42578125" style="240" customWidth="1"/>
    <col min="14082" max="14082" width="42.85546875" style="240" customWidth="1"/>
    <col min="14083" max="14083" width="10.5703125" style="240" customWidth="1"/>
    <col min="14084" max="14084" width="11.140625" style="240" customWidth="1"/>
    <col min="14085" max="14085" width="12.140625" style="240" customWidth="1"/>
    <col min="14086" max="14086" width="10.85546875" style="240" customWidth="1"/>
    <col min="14087" max="14087" width="11.85546875" style="240" customWidth="1"/>
    <col min="14088" max="14088" width="10.28515625" style="240" customWidth="1"/>
    <col min="14089" max="14089" width="10.7109375" style="240" customWidth="1"/>
    <col min="14090" max="14090" width="11" style="240" customWidth="1"/>
    <col min="14091" max="14091" width="11.28515625" style="240" customWidth="1"/>
    <col min="14092" max="14092" width="11.42578125" style="240" customWidth="1"/>
    <col min="14093" max="14093" width="40" style="240" customWidth="1"/>
    <col min="14094" max="14096" width="10.5703125" style="240" bestFit="1" customWidth="1"/>
    <col min="14097" max="14336" width="9.140625" style="240"/>
    <col min="14337" max="14337" width="6.42578125" style="240" customWidth="1"/>
    <col min="14338" max="14338" width="42.85546875" style="240" customWidth="1"/>
    <col min="14339" max="14339" width="10.5703125" style="240" customWidth="1"/>
    <col min="14340" max="14340" width="11.140625" style="240" customWidth="1"/>
    <col min="14341" max="14341" width="12.140625" style="240" customWidth="1"/>
    <col min="14342" max="14342" width="10.85546875" style="240" customWidth="1"/>
    <col min="14343" max="14343" width="11.85546875" style="240" customWidth="1"/>
    <col min="14344" max="14344" width="10.28515625" style="240" customWidth="1"/>
    <col min="14345" max="14345" width="10.7109375" style="240" customWidth="1"/>
    <col min="14346" max="14346" width="11" style="240" customWidth="1"/>
    <col min="14347" max="14347" width="11.28515625" style="240" customWidth="1"/>
    <col min="14348" max="14348" width="11.42578125" style="240" customWidth="1"/>
    <col min="14349" max="14349" width="40" style="240" customWidth="1"/>
    <col min="14350" max="14352" width="10.5703125" style="240" bestFit="1" customWidth="1"/>
    <col min="14353" max="14592" width="9.140625" style="240"/>
    <col min="14593" max="14593" width="6.42578125" style="240" customWidth="1"/>
    <col min="14594" max="14594" width="42.85546875" style="240" customWidth="1"/>
    <col min="14595" max="14595" width="10.5703125" style="240" customWidth="1"/>
    <col min="14596" max="14596" width="11.140625" style="240" customWidth="1"/>
    <col min="14597" max="14597" width="12.140625" style="240" customWidth="1"/>
    <col min="14598" max="14598" width="10.85546875" style="240" customWidth="1"/>
    <col min="14599" max="14599" width="11.85546875" style="240" customWidth="1"/>
    <col min="14600" max="14600" width="10.28515625" style="240" customWidth="1"/>
    <col min="14601" max="14601" width="10.7109375" style="240" customWidth="1"/>
    <col min="14602" max="14602" width="11" style="240" customWidth="1"/>
    <col min="14603" max="14603" width="11.28515625" style="240" customWidth="1"/>
    <col min="14604" max="14604" width="11.42578125" style="240" customWidth="1"/>
    <col min="14605" max="14605" width="40" style="240" customWidth="1"/>
    <col min="14606" max="14608" width="10.5703125" style="240" bestFit="1" customWidth="1"/>
    <col min="14609" max="14848" width="9.140625" style="240"/>
    <col min="14849" max="14849" width="6.42578125" style="240" customWidth="1"/>
    <col min="14850" max="14850" width="42.85546875" style="240" customWidth="1"/>
    <col min="14851" max="14851" width="10.5703125" style="240" customWidth="1"/>
    <col min="14852" max="14852" width="11.140625" style="240" customWidth="1"/>
    <col min="14853" max="14853" width="12.140625" style="240" customWidth="1"/>
    <col min="14854" max="14854" width="10.85546875" style="240" customWidth="1"/>
    <col min="14855" max="14855" width="11.85546875" style="240" customWidth="1"/>
    <col min="14856" max="14856" width="10.28515625" style="240" customWidth="1"/>
    <col min="14857" max="14857" width="10.7109375" style="240" customWidth="1"/>
    <col min="14858" max="14858" width="11" style="240" customWidth="1"/>
    <col min="14859" max="14859" width="11.28515625" style="240" customWidth="1"/>
    <col min="14860" max="14860" width="11.42578125" style="240" customWidth="1"/>
    <col min="14861" max="14861" width="40" style="240" customWidth="1"/>
    <col min="14862" max="14864" width="10.5703125" style="240" bestFit="1" customWidth="1"/>
    <col min="14865" max="15104" width="9.140625" style="240"/>
    <col min="15105" max="15105" width="6.42578125" style="240" customWidth="1"/>
    <col min="15106" max="15106" width="42.85546875" style="240" customWidth="1"/>
    <col min="15107" max="15107" width="10.5703125" style="240" customWidth="1"/>
    <col min="15108" max="15108" width="11.140625" style="240" customWidth="1"/>
    <col min="15109" max="15109" width="12.140625" style="240" customWidth="1"/>
    <col min="15110" max="15110" width="10.85546875" style="240" customWidth="1"/>
    <col min="15111" max="15111" width="11.85546875" style="240" customWidth="1"/>
    <col min="15112" max="15112" width="10.28515625" style="240" customWidth="1"/>
    <col min="15113" max="15113" width="10.7109375" style="240" customWidth="1"/>
    <col min="15114" max="15114" width="11" style="240" customWidth="1"/>
    <col min="15115" max="15115" width="11.28515625" style="240" customWidth="1"/>
    <col min="15116" max="15116" width="11.42578125" style="240" customWidth="1"/>
    <col min="15117" max="15117" width="40" style="240" customWidth="1"/>
    <col min="15118" max="15120" width="10.5703125" style="240" bestFit="1" customWidth="1"/>
    <col min="15121" max="15360" width="9.140625" style="240"/>
    <col min="15361" max="15361" width="6.42578125" style="240" customWidth="1"/>
    <col min="15362" max="15362" width="42.85546875" style="240" customWidth="1"/>
    <col min="15363" max="15363" width="10.5703125" style="240" customWidth="1"/>
    <col min="15364" max="15364" width="11.140625" style="240" customWidth="1"/>
    <col min="15365" max="15365" width="12.140625" style="240" customWidth="1"/>
    <col min="15366" max="15366" width="10.85546875" style="240" customWidth="1"/>
    <col min="15367" max="15367" width="11.85546875" style="240" customWidth="1"/>
    <col min="15368" max="15368" width="10.28515625" style="240" customWidth="1"/>
    <col min="15369" max="15369" width="10.7109375" style="240" customWidth="1"/>
    <col min="15370" max="15370" width="11" style="240" customWidth="1"/>
    <col min="15371" max="15371" width="11.28515625" style="240" customWidth="1"/>
    <col min="15372" max="15372" width="11.42578125" style="240" customWidth="1"/>
    <col min="15373" max="15373" width="40" style="240" customWidth="1"/>
    <col min="15374" max="15376" width="10.5703125" style="240" bestFit="1" customWidth="1"/>
    <col min="15377" max="15616" width="9.140625" style="240"/>
    <col min="15617" max="15617" width="6.42578125" style="240" customWidth="1"/>
    <col min="15618" max="15618" width="42.85546875" style="240" customWidth="1"/>
    <col min="15619" max="15619" width="10.5703125" style="240" customWidth="1"/>
    <col min="15620" max="15620" width="11.140625" style="240" customWidth="1"/>
    <col min="15621" max="15621" width="12.140625" style="240" customWidth="1"/>
    <col min="15622" max="15622" width="10.85546875" style="240" customWidth="1"/>
    <col min="15623" max="15623" width="11.85546875" style="240" customWidth="1"/>
    <col min="15624" max="15624" width="10.28515625" style="240" customWidth="1"/>
    <col min="15625" max="15625" width="10.7109375" style="240" customWidth="1"/>
    <col min="15626" max="15626" width="11" style="240" customWidth="1"/>
    <col min="15627" max="15627" width="11.28515625" style="240" customWidth="1"/>
    <col min="15628" max="15628" width="11.42578125" style="240" customWidth="1"/>
    <col min="15629" max="15629" width="40" style="240" customWidth="1"/>
    <col min="15630" max="15632" width="10.5703125" style="240" bestFit="1" customWidth="1"/>
    <col min="15633" max="15872" width="9.140625" style="240"/>
    <col min="15873" max="15873" width="6.42578125" style="240" customWidth="1"/>
    <col min="15874" max="15874" width="42.85546875" style="240" customWidth="1"/>
    <col min="15875" max="15875" width="10.5703125" style="240" customWidth="1"/>
    <col min="15876" max="15876" width="11.140625" style="240" customWidth="1"/>
    <col min="15877" max="15877" width="12.140625" style="240" customWidth="1"/>
    <col min="15878" max="15878" width="10.85546875" style="240" customWidth="1"/>
    <col min="15879" max="15879" width="11.85546875" style="240" customWidth="1"/>
    <col min="15880" max="15880" width="10.28515625" style="240" customWidth="1"/>
    <col min="15881" max="15881" width="10.7109375" style="240" customWidth="1"/>
    <col min="15882" max="15882" width="11" style="240" customWidth="1"/>
    <col min="15883" max="15883" width="11.28515625" style="240" customWidth="1"/>
    <col min="15884" max="15884" width="11.42578125" style="240" customWidth="1"/>
    <col min="15885" max="15885" width="40" style="240" customWidth="1"/>
    <col min="15886" max="15888" width="10.5703125" style="240" bestFit="1" customWidth="1"/>
    <col min="15889" max="16128" width="9.140625" style="240"/>
    <col min="16129" max="16129" width="6.42578125" style="240" customWidth="1"/>
    <col min="16130" max="16130" width="42.85546875" style="240" customWidth="1"/>
    <col min="16131" max="16131" width="10.5703125" style="240" customWidth="1"/>
    <col min="16132" max="16132" width="11.140625" style="240" customWidth="1"/>
    <col min="16133" max="16133" width="12.140625" style="240" customWidth="1"/>
    <col min="16134" max="16134" width="10.85546875" style="240" customWidth="1"/>
    <col min="16135" max="16135" width="11.85546875" style="240" customWidth="1"/>
    <col min="16136" max="16136" width="10.28515625" style="240" customWidth="1"/>
    <col min="16137" max="16137" width="10.7109375" style="240" customWidth="1"/>
    <col min="16138" max="16138" width="11" style="240" customWidth="1"/>
    <col min="16139" max="16139" width="11.28515625" style="240" customWidth="1"/>
    <col min="16140" max="16140" width="11.42578125" style="240" customWidth="1"/>
    <col min="16141" max="16141" width="40" style="240" customWidth="1"/>
    <col min="16142" max="16144" width="10.5703125" style="240" bestFit="1" customWidth="1"/>
    <col min="16145" max="16384" width="9.140625" style="240"/>
  </cols>
  <sheetData>
    <row r="1" spans="1:17" ht="20.25">
      <c r="A1" s="542" t="s">
        <v>577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78"/>
    </row>
    <row r="2" spans="1:17">
      <c r="A2" s="579" t="s">
        <v>467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</row>
    <row r="3" spans="1:17">
      <c r="A3" s="577" t="s">
        <v>388</v>
      </c>
      <c r="B3" s="577" t="s">
        <v>549</v>
      </c>
      <c r="C3" s="577" t="s">
        <v>571</v>
      </c>
      <c r="D3" s="577"/>
      <c r="E3" s="577"/>
      <c r="F3" s="577"/>
      <c r="G3" s="577"/>
      <c r="H3" s="577" t="s">
        <v>572</v>
      </c>
      <c r="I3" s="577"/>
      <c r="J3" s="577"/>
      <c r="K3" s="577"/>
      <c r="L3" s="577"/>
      <c r="M3" s="577" t="s">
        <v>2</v>
      </c>
    </row>
    <row r="4" spans="1:17" ht="87.75" customHeight="1">
      <c r="A4" s="577"/>
      <c r="B4" s="577"/>
      <c r="C4" s="241" t="s">
        <v>581</v>
      </c>
      <c r="D4" s="577" t="s">
        <v>392</v>
      </c>
      <c r="E4" s="577"/>
      <c r="F4" s="575" t="s">
        <v>393</v>
      </c>
      <c r="G4" s="575"/>
      <c r="H4" s="241" t="s">
        <v>581</v>
      </c>
      <c r="I4" s="577" t="s">
        <v>392</v>
      </c>
      <c r="J4" s="577"/>
      <c r="K4" s="575" t="s">
        <v>393</v>
      </c>
      <c r="L4" s="575"/>
      <c r="M4" s="577"/>
    </row>
    <row r="5" spans="1:17">
      <c r="A5" s="577"/>
      <c r="B5" s="577"/>
      <c r="C5" s="241" t="s">
        <v>9</v>
      </c>
      <c r="D5" s="242" t="s">
        <v>7</v>
      </c>
      <c r="E5" s="243" t="s">
        <v>8</v>
      </c>
      <c r="F5" s="242" t="s">
        <v>7</v>
      </c>
      <c r="G5" s="243" t="s">
        <v>8</v>
      </c>
      <c r="H5" s="241" t="s">
        <v>9</v>
      </c>
      <c r="I5" s="242" t="s">
        <v>7</v>
      </c>
      <c r="J5" s="243" t="s">
        <v>8</v>
      </c>
      <c r="K5" s="242" t="s">
        <v>7</v>
      </c>
      <c r="L5" s="243" t="s">
        <v>8</v>
      </c>
      <c r="M5" s="577"/>
    </row>
    <row r="6" spans="1:17" ht="18.75">
      <c r="A6" s="572" t="s">
        <v>455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</row>
    <row r="7" spans="1:17" ht="31.5">
      <c r="A7" s="324">
        <v>1</v>
      </c>
      <c r="B7" s="244" t="s">
        <v>456</v>
      </c>
      <c r="C7" s="245"/>
      <c r="D7" s="246"/>
      <c r="E7" s="247"/>
      <c r="F7" s="246"/>
      <c r="G7" s="247"/>
      <c r="H7" s="245"/>
      <c r="I7" s="246"/>
      <c r="J7" s="247"/>
      <c r="K7" s="246"/>
      <c r="L7" s="247"/>
      <c r="M7" s="260"/>
      <c r="O7" s="248"/>
    </row>
    <row r="8" spans="1:17">
      <c r="A8" s="570">
        <v>2</v>
      </c>
      <c r="B8" s="244" t="s">
        <v>470</v>
      </c>
      <c r="C8" s="245"/>
      <c r="D8" s="249"/>
      <c r="E8" s="245"/>
      <c r="F8" s="246"/>
      <c r="G8" s="247"/>
      <c r="H8" s="245"/>
      <c r="I8" s="249"/>
      <c r="J8" s="245"/>
      <c r="K8" s="246"/>
      <c r="L8" s="247"/>
      <c r="M8" s="260"/>
    </row>
    <row r="9" spans="1:17">
      <c r="A9" s="570"/>
      <c r="B9" s="244" t="s">
        <v>471</v>
      </c>
      <c r="C9" s="245"/>
      <c r="D9" s="249"/>
      <c r="E9" s="245"/>
      <c r="F9" s="246"/>
      <c r="G9" s="247"/>
      <c r="H9" s="245"/>
      <c r="I9" s="249"/>
      <c r="J9" s="245"/>
      <c r="K9" s="246"/>
      <c r="L9" s="247"/>
      <c r="M9" s="244"/>
      <c r="O9" s="248"/>
      <c r="Q9" s="248"/>
    </row>
    <row r="10" spans="1:17">
      <c r="A10" s="570"/>
      <c r="B10" s="244" t="s">
        <v>472</v>
      </c>
      <c r="C10" s="245"/>
      <c r="D10" s="249"/>
      <c r="E10" s="245"/>
      <c r="F10" s="246"/>
      <c r="G10" s="247"/>
      <c r="H10" s="245"/>
      <c r="I10" s="249"/>
      <c r="J10" s="245"/>
      <c r="K10" s="246"/>
      <c r="L10" s="247"/>
      <c r="M10" s="244"/>
    </row>
    <row r="11" spans="1:17">
      <c r="A11" s="570"/>
      <c r="B11" s="244" t="s">
        <v>473</v>
      </c>
      <c r="C11" s="245"/>
      <c r="D11" s="249"/>
      <c r="E11" s="245"/>
      <c r="F11" s="246"/>
      <c r="G11" s="247"/>
      <c r="H11" s="245"/>
      <c r="I11" s="249"/>
      <c r="J11" s="245"/>
      <c r="K11" s="246"/>
      <c r="L11" s="247"/>
      <c r="M11" s="244"/>
    </row>
    <row r="12" spans="1:17">
      <c r="A12" s="570"/>
      <c r="B12" s="250" t="s">
        <v>474</v>
      </c>
      <c r="C12" s="245"/>
      <c r="D12" s="249"/>
      <c r="E12" s="245"/>
      <c r="F12" s="246"/>
      <c r="G12" s="247"/>
      <c r="H12" s="245"/>
      <c r="I12" s="249"/>
      <c r="J12" s="245"/>
      <c r="K12" s="246"/>
      <c r="L12" s="247"/>
      <c r="M12" s="244"/>
    </row>
    <row r="13" spans="1:17">
      <c r="A13" s="324">
        <v>3</v>
      </c>
      <c r="B13" s="244" t="s">
        <v>475</v>
      </c>
      <c r="C13" s="245"/>
      <c r="D13" s="249"/>
      <c r="E13" s="245"/>
      <c r="F13" s="246"/>
      <c r="G13" s="247"/>
      <c r="H13" s="245"/>
      <c r="I13" s="249"/>
      <c r="J13" s="245"/>
      <c r="K13" s="246"/>
      <c r="L13" s="247"/>
      <c r="M13" s="260"/>
    </row>
    <row r="14" spans="1:17">
      <c r="A14" s="324">
        <v>4</v>
      </c>
      <c r="B14" s="244" t="s">
        <v>476</v>
      </c>
      <c r="C14" s="245"/>
      <c r="D14" s="249"/>
      <c r="E14" s="245"/>
      <c r="F14" s="246"/>
      <c r="G14" s="247"/>
      <c r="H14" s="245"/>
      <c r="I14" s="249"/>
      <c r="J14" s="245"/>
      <c r="K14" s="246"/>
      <c r="L14" s="247"/>
      <c r="M14" s="260"/>
    </row>
    <row r="15" spans="1:17" s="285" customFormat="1" ht="31.5">
      <c r="A15" s="281">
        <v>5</v>
      </c>
      <c r="B15" s="282" t="s">
        <v>394</v>
      </c>
      <c r="C15" s="283"/>
      <c r="D15" s="284">
        <v>1</v>
      </c>
      <c r="E15" s="283">
        <f>'Annexure IV-Vcosting sheet'!U510</f>
        <v>40.317</v>
      </c>
      <c r="F15" s="284">
        <f t="shared" ref="F15:F18" si="0">D15</f>
        <v>1</v>
      </c>
      <c r="G15" s="283">
        <f t="shared" ref="G15:G18" si="1">C15+E15</f>
        <v>40.317</v>
      </c>
      <c r="H15" s="283"/>
      <c r="I15" s="284">
        <v>1</v>
      </c>
      <c r="J15" s="283">
        <f>'Annexure IV-Vcosting sheet'!AD510</f>
        <v>23.759999999999998</v>
      </c>
      <c r="K15" s="284">
        <f t="shared" ref="K15:K18" si="2">I15</f>
        <v>1</v>
      </c>
      <c r="L15" s="283">
        <f t="shared" ref="L15:L18" si="3">H15+J15</f>
        <v>23.759999999999998</v>
      </c>
      <c r="M15" s="260" t="s">
        <v>477</v>
      </c>
    </row>
    <row r="16" spans="1:17" s="251" customFormat="1" ht="31.5">
      <c r="A16" s="324">
        <v>6</v>
      </c>
      <c r="B16" s="244" t="s">
        <v>441</v>
      </c>
      <c r="C16" s="245"/>
      <c r="D16" s="249">
        <f>'Annexure IV-Vcosting sheet'!T337</f>
        <v>231</v>
      </c>
      <c r="E16" s="245">
        <f>'Annexure IV-Vcosting sheet'!U337</f>
        <v>6.93</v>
      </c>
      <c r="F16" s="246">
        <f t="shared" si="0"/>
        <v>231</v>
      </c>
      <c r="G16" s="247">
        <f t="shared" si="1"/>
        <v>6.93</v>
      </c>
      <c r="H16" s="245"/>
      <c r="I16" s="249">
        <f>'Annexure IV-Vcosting sheet'!AC337</f>
        <v>231</v>
      </c>
      <c r="J16" s="245">
        <f>'Annexure IV-Vcosting sheet'!AD337</f>
        <v>6.93</v>
      </c>
      <c r="K16" s="246">
        <f t="shared" si="2"/>
        <v>231</v>
      </c>
      <c r="L16" s="247">
        <f t="shared" si="3"/>
        <v>6.93</v>
      </c>
      <c r="M16" s="260" t="s">
        <v>477</v>
      </c>
    </row>
    <row r="17" spans="1:13" s="251" customFormat="1" ht="31.5">
      <c r="A17" s="324">
        <v>7</v>
      </c>
      <c r="B17" s="244" t="s">
        <v>206</v>
      </c>
      <c r="C17" s="245"/>
      <c r="D17" s="249">
        <f>'Annexure IV-Vcosting sheet'!T326</f>
        <v>400</v>
      </c>
      <c r="E17" s="245">
        <f>'Annexure IV-Vcosting sheet'!U326</f>
        <v>22.380000000000003</v>
      </c>
      <c r="F17" s="246">
        <f t="shared" si="0"/>
        <v>400</v>
      </c>
      <c r="G17" s="247">
        <f t="shared" si="1"/>
        <v>22.380000000000003</v>
      </c>
      <c r="H17" s="245"/>
      <c r="I17" s="249">
        <f>'Annexure IV-Vcosting sheet'!AC326</f>
        <v>400</v>
      </c>
      <c r="J17" s="245">
        <f>'Annexure IV-Vcosting sheet'!AD326</f>
        <v>22.380000000000003</v>
      </c>
      <c r="K17" s="246">
        <f t="shared" si="2"/>
        <v>400</v>
      </c>
      <c r="L17" s="247">
        <f t="shared" si="3"/>
        <v>22.380000000000003</v>
      </c>
      <c r="M17" s="260" t="s">
        <v>477</v>
      </c>
    </row>
    <row r="18" spans="1:13">
      <c r="A18" s="570">
        <v>8</v>
      </c>
      <c r="B18" s="244" t="s">
        <v>478</v>
      </c>
      <c r="C18" s="245"/>
      <c r="D18" s="249">
        <f>'Annexure IV-Vcosting sheet'!T386</f>
        <v>1</v>
      </c>
      <c r="E18" s="245">
        <f>'Annexure IV-Vcosting sheet'!U386</f>
        <v>123.36</v>
      </c>
      <c r="F18" s="246">
        <f t="shared" si="0"/>
        <v>1</v>
      </c>
      <c r="G18" s="247">
        <f t="shared" si="1"/>
        <v>123.36</v>
      </c>
      <c r="H18" s="245"/>
      <c r="I18" s="249">
        <f>'Annexure IV-Vcosting sheet'!AC386</f>
        <v>1</v>
      </c>
      <c r="J18" s="245">
        <f>'Annexure IV-Vcosting sheet'!AD386</f>
        <v>82.42</v>
      </c>
      <c r="K18" s="246">
        <f t="shared" si="2"/>
        <v>1</v>
      </c>
      <c r="L18" s="247">
        <f t="shared" si="3"/>
        <v>82.42</v>
      </c>
      <c r="M18" s="260"/>
    </row>
    <row r="19" spans="1:13">
      <c r="A19" s="570"/>
      <c r="B19" s="252" t="s">
        <v>479</v>
      </c>
      <c r="C19" s="569" t="s">
        <v>480</v>
      </c>
      <c r="D19" s="569"/>
      <c r="E19" s="569"/>
      <c r="F19" s="569"/>
      <c r="G19" s="569"/>
      <c r="H19" s="569"/>
      <c r="I19" s="569"/>
      <c r="J19" s="569"/>
      <c r="K19" s="569"/>
      <c r="L19" s="569"/>
      <c r="M19" s="260"/>
    </row>
    <row r="20" spans="1:13">
      <c r="A20" s="571" t="s">
        <v>102</v>
      </c>
      <c r="B20" s="571"/>
      <c r="C20" s="253">
        <f t="shared" ref="C20:K20" si="4">SUM(C7:C18)</f>
        <v>0</v>
      </c>
      <c r="D20" s="254">
        <f t="shared" si="4"/>
        <v>633</v>
      </c>
      <c r="E20" s="253">
        <f t="shared" si="4"/>
        <v>192.98700000000002</v>
      </c>
      <c r="F20" s="254">
        <f t="shared" si="4"/>
        <v>633</v>
      </c>
      <c r="G20" s="253">
        <f>SUM(G7:G18)</f>
        <v>192.98700000000002</v>
      </c>
      <c r="H20" s="253">
        <f t="shared" si="4"/>
        <v>0</v>
      </c>
      <c r="I20" s="254">
        <f t="shared" si="4"/>
        <v>633</v>
      </c>
      <c r="J20" s="253">
        <f t="shared" si="4"/>
        <v>135.49</v>
      </c>
      <c r="K20" s="254">
        <f t="shared" si="4"/>
        <v>633</v>
      </c>
      <c r="L20" s="253">
        <f>SUM(L7:L18)</f>
        <v>135.49</v>
      </c>
      <c r="M20" s="260"/>
    </row>
    <row r="21" spans="1:13" s="255" customFormat="1" ht="18.75">
      <c r="A21" s="572" t="s">
        <v>461</v>
      </c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</row>
    <row r="22" spans="1:13" ht="31.5">
      <c r="A22" s="324">
        <v>9</v>
      </c>
      <c r="B22" s="244" t="s">
        <v>481</v>
      </c>
      <c r="C22" s="245"/>
      <c r="D22" s="249">
        <f>'Annexure IV-Vcosting sheet'!T147</f>
        <v>17</v>
      </c>
      <c r="E22" s="245">
        <f>'Annexure IV-Vcosting sheet'!U147</f>
        <v>0.51</v>
      </c>
      <c r="F22" s="246">
        <f t="shared" ref="F22:F42" si="5">D22</f>
        <v>17</v>
      </c>
      <c r="G22" s="247">
        <f t="shared" ref="G22:G42" si="6">C22+E22</f>
        <v>0.51</v>
      </c>
      <c r="H22" s="245"/>
      <c r="I22" s="249">
        <f>'Annexure IV-Vcosting sheet'!AC147</f>
        <v>17</v>
      </c>
      <c r="J22" s="245">
        <f>'Annexure IV-Vcosting sheet'!AD147</f>
        <v>0.51</v>
      </c>
      <c r="K22" s="246">
        <f t="shared" ref="K22:K42" si="7">I22</f>
        <v>17</v>
      </c>
      <c r="L22" s="247">
        <f t="shared" ref="L22:L42" si="8">H22+J22</f>
        <v>0.51</v>
      </c>
      <c r="M22" s="333" t="s">
        <v>477</v>
      </c>
    </row>
    <row r="23" spans="1:13" ht="47.25">
      <c r="A23" s="576">
        <v>10</v>
      </c>
      <c r="B23" s="244" t="s">
        <v>482</v>
      </c>
      <c r="C23" s="245"/>
      <c r="D23" s="249"/>
      <c r="E23" s="256"/>
      <c r="F23" s="246"/>
      <c r="G23" s="247"/>
      <c r="H23" s="245"/>
      <c r="I23" s="249"/>
      <c r="J23" s="256"/>
      <c r="K23" s="246"/>
      <c r="L23" s="247"/>
      <c r="M23" s="334"/>
    </row>
    <row r="24" spans="1:13">
      <c r="A24" s="576"/>
      <c r="B24" s="257" t="s">
        <v>104</v>
      </c>
      <c r="C24" s="253"/>
      <c r="D24" s="249"/>
      <c r="E24" s="256"/>
      <c r="F24" s="246"/>
      <c r="G24" s="247"/>
      <c r="H24" s="253"/>
      <c r="I24" s="249"/>
      <c r="J24" s="256"/>
      <c r="K24" s="246"/>
      <c r="L24" s="247"/>
      <c r="M24" s="244"/>
    </row>
    <row r="25" spans="1:13">
      <c r="A25" s="576"/>
      <c r="B25" s="244" t="s">
        <v>483</v>
      </c>
      <c r="C25" s="245"/>
      <c r="D25" s="249"/>
      <c r="E25" s="245"/>
      <c r="F25" s="246"/>
      <c r="G25" s="247"/>
      <c r="H25" s="245"/>
      <c r="I25" s="249"/>
      <c r="J25" s="245"/>
      <c r="K25" s="246"/>
      <c r="L25" s="247"/>
      <c r="M25" s="333"/>
    </row>
    <row r="26" spans="1:13" ht="31.5">
      <c r="A26" s="576"/>
      <c r="B26" s="257" t="s">
        <v>484</v>
      </c>
      <c r="C26" s="253"/>
      <c r="D26" s="249"/>
      <c r="E26" s="256"/>
      <c r="F26" s="246"/>
      <c r="G26" s="247"/>
      <c r="H26" s="253"/>
      <c r="I26" s="249"/>
      <c r="J26" s="256"/>
      <c r="K26" s="246"/>
      <c r="L26" s="247"/>
      <c r="M26" s="244"/>
    </row>
    <row r="27" spans="1:13">
      <c r="A27" s="576"/>
      <c r="B27" s="244" t="s">
        <v>485</v>
      </c>
      <c r="C27" s="245"/>
      <c r="D27" s="249"/>
      <c r="E27" s="245"/>
      <c r="F27" s="246"/>
      <c r="G27" s="247"/>
      <c r="H27" s="245"/>
      <c r="I27" s="249"/>
      <c r="J27" s="245"/>
      <c r="K27" s="246"/>
      <c r="L27" s="247"/>
      <c r="M27" s="333"/>
    </row>
    <row r="28" spans="1:13">
      <c r="A28" s="576"/>
      <c r="B28" s="257" t="s">
        <v>486</v>
      </c>
      <c r="C28" s="253"/>
      <c r="D28" s="249"/>
      <c r="E28" s="256"/>
      <c r="F28" s="246"/>
      <c r="G28" s="247"/>
      <c r="H28" s="253"/>
      <c r="I28" s="249"/>
      <c r="J28" s="256"/>
      <c r="K28" s="246"/>
      <c r="L28" s="247"/>
      <c r="M28" s="244"/>
    </row>
    <row r="29" spans="1:13" ht="31.5">
      <c r="A29" s="576"/>
      <c r="B29" s="244" t="s">
        <v>487</v>
      </c>
      <c r="C29" s="245">
        <f>'Annexure IV-Vcosting sheet'!AA164</f>
        <v>10.38</v>
      </c>
      <c r="D29" s="249">
        <f>'Annexure IV-Vcosting sheet'!T164</f>
        <v>66</v>
      </c>
      <c r="E29" s="245">
        <f>'Annexure IV-Vcosting sheet'!U164</f>
        <v>3.96</v>
      </c>
      <c r="F29" s="246">
        <f t="shared" si="5"/>
        <v>66</v>
      </c>
      <c r="G29" s="247">
        <f t="shared" si="6"/>
        <v>14.34</v>
      </c>
      <c r="H29" s="245">
        <f>'Annexure IV-Vcosting sheet'!AA164</f>
        <v>10.38</v>
      </c>
      <c r="I29" s="249">
        <f>'Annexure IV-Vcosting sheet'!AC164</f>
        <v>66</v>
      </c>
      <c r="J29" s="245">
        <f>'Annexure IV-Vcosting sheet'!AD164</f>
        <v>3.96</v>
      </c>
      <c r="K29" s="246">
        <f t="shared" si="7"/>
        <v>66</v>
      </c>
      <c r="L29" s="247">
        <f t="shared" si="8"/>
        <v>14.34</v>
      </c>
      <c r="M29" s="333" t="s">
        <v>477</v>
      </c>
    </row>
    <row r="30" spans="1:13">
      <c r="A30" s="576"/>
      <c r="B30" s="244" t="s">
        <v>488</v>
      </c>
      <c r="C30" s="245"/>
      <c r="D30" s="249"/>
      <c r="E30" s="245"/>
      <c r="F30" s="246"/>
      <c r="G30" s="247"/>
      <c r="H30" s="245"/>
      <c r="I30" s="249"/>
      <c r="J30" s="245"/>
      <c r="K30" s="246"/>
      <c r="L30" s="247"/>
      <c r="M30" s="333"/>
    </row>
    <row r="31" spans="1:13" ht="31.5">
      <c r="A31" s="576"/>
      <c r="B31" s="257" t="s">
        <v>489</v>
      </c>
      <c r="C31" s="253"/>
      <c r="D31" s="249"/>
      <c r="E31" s="256"/>
      <c r="F31" s="246"/>
      <c r="G31" s="247"/>
      <c r="H31" s="253"/>
      <c r="I31" s="249"/>
      <c r="J31" s="256"/>
      <c r="K31" s="246"/>
      <c r="L31" s="247"/>
      <c r="M31" s="244"/>
    </row>
    <row r="32" spans="1:13">
      <c r="A32" s="576"/>
      <c r="B32" s="244" t="s">
        <v>487</v>
      </c>
      <c r="C32" s="245"/>
      <c r="D32" s="249"/>
      <c r="E32" s="245"/>
      <c r="F32" s="246"/>
      <c r="G32" s="247"/>
      <c r="H32" s="245"/>
      <c r="I32" s="249"/>
      <c r="J32" s="245"/>
      <c r="K32" s="246"/>
      <c r="L32" s="247"/>
      <c r="M32" s="333"/>
    </row>
    <row r="33" spans="1:13" ht="31.5">
      <c r="A33" s="576"/>
      <c r="B33" s="258" t="s">
        <v>113</v>
      </c>
      <c r="C33" s="253"/>
      <c r="D33" s="249"/>
      <c r="E33" s="256"/>
      <c r="F33" s="246"/>
      <c r="G33" s="247"/>
      <c r="H33" s="253"/>
      <c r="I33" s="249"/>
      <c r="J33" s="256"/>
      <c r="K33" s="246"/>
      <c r="L33" s="247"/>
      <c r="M33" s="244"/>
    </row>
    <row r="34" spans="1:13">
      <c r="A34" s="576"/>
      <c r="B34" s="244" t="s">
        <v>490</v>
      </c>
      <c r="C34" s="245"/>
      <c r="D34" s="249"/>
      <c r="E34" s="245"/>
      <c r="F34" s="246"/>
      <c r="G34" s="247"/>
      <c r="H34" s="245"/>
      <c r="I34" s="249"/>
      <c r="J34" s="245"/>
      <c r="K34" s="246"/>
      <c r="L34" s="247"/>
      <c r="M34" s="333"/>
    </row>
    <row r="35" spans="1:13" ht="31.5">
      <c r="A35" s="576"/>
      <c r="B35" s="258" t="s">
        <v>114</v>
      </c>
      <c r="C35" s="253"/>
      <c r="D35" s="249"/>
      <c r="E35" s="256"/>
      <c r="F35" s="246"/>
      <c r="G35" s="247"/>
      <c r="H35" s="253"/>
      <c r="I35" s="249"/>
      <c r="J35" s="256"/>
      <c r="K35" s="246"/>
      <c r="L35" s="247"/>
      <c r="M35" s="244"/>
    </row>
    <row r="36" spans="1:13">
      <c r="A36" s="576"/>
      <c r="B36" s="250" t="s">
        <v>491</v>
      </c>
      <c r="C36" s="245"/>
      <c r="D36" s="249"/>
      <c r="E36" s="245"/>
      <c r="F36" s="246"/>
      <c r="G36" s="247"/>
      <c r="H36" s="245"/>
      <c r="I36" s="249"/>
      <c r="J36" s="245"/>
      <c r="K36" s="246"/>
      <c r="L36" s="247"/>
      <c r="M36" s="333"/>
    </row>
    <row r="37" spans="1:13" ht="31.5">
      <c r="A37" s="324">
        <v>11</v>
      </c>
      <c r="B37" s="244" t="s">
        <v>492</v>
      </c>
      <c r="C37" s="245"/>
      <c r="D37" s="249">
        <f>'Annexure IV-Vcosting sheet'!T283</f>
        <v>3506</v>
      </c>
      <c r="E37" s="245">
        <f>'Annexure IV-Vcosting sheet'!U283</f>
        <v>36.900000000000006</v>
      </c>
      <c r="F37" s="246">
        <f t="shared" si="5"/>
        <v>3506</v>
      </c>
      <c r="G37" s="247">
        <f t="shared" si="6"/>
        <v>36.900000000000006</v>
      </c>
      <c r="H37" s="245"/>
      <c r="I37" s="249">
        <f>'Annexure IV-Vcosting sheet'!AC283</f>
        <v>3360</v>
      </c>
      <c r="J37" s="245">
        <f>'Annexure IV-Vcosting sheet'!AD283</f>
        <v>17.240000000000002</v>
      </c>
      <c r="K37" s="246">
        <f t="shared" si="7"/>
        <v>3360</v>
      </c>
      <c r="L37" s="247">
        <f t="shared" si="8"/>
        <v>17.240000000000002</v>
      </c>
      <c r="M37" s="333" t="s">
        <v>477</v>
      </c>
    </row>
    <row r="38" spans="1:13" ht="31.5">
      <c r="A38" s="570">
        <v>12</v>
      </c>
      <c r="B38" s="244" t="s">
        <v>493</v>
      </c>
      <c r="C38" s="245"/>
      <c r="D38" s="249"/>
      <c r="E38" s="256"/>
      <c r="F38" s="246"/>
      <c r="G38" s="247"/>
      <c r="H38" s="245"/>
      <c r="I38" s="249"/>
      <c r="J38" s="256"/>
      <c r="K38" s="246"/>
      <c r="L38" s="247"/>
      <c r="M38" s="334"/>
    </row>
    <row r="39" spans="1:13" ht="31.5">
      <c r="A39" s="570"/>
      <c r="B39" s="250" t="s">
        <v>494</v>
      </c>
      <c r="C39" s="245"/>
      <c r="D39" s="249">
        <f>'Annexure IV-Vcosting sheet'!T294</f>
        <v>1</v>
      </c>
      <c r="E39" s="245">
        <f>'Annexure IV-Vcosting sheet'!U297</f>
        <v>55.104800000000004</v>
      </c>
      <c r="F39" s="246">
        <f t="shared" si="5"/>
        <v>1</v>
      </c>
      <c r="G39" s="247">
        <f t="shared" si="6"/>
        <v>55.104800000000004</v>
      </c>
      <c r="H39" s="245"/>
      <c r="I39" s="249">
        <f>'Annexure IV-Vcosting sheet'!AC294</f>
        <v>1</v>
      </c>
      <c r="J39" s="245">
        <f>'Annexure IV-Vcosting sheet'!AD297</f>
        <v>55.104800000000004</v>
      </c>
      <c r="K39" s="246">
        <f t="shared" si="7"/>
        <v>1</v>
      </c>
      <c r="L39" s="247">
        <f t="shared" si="8"/>
        <v>55.104800000000004</v>
      </c>
      <c r="M39" s="333" t="s">
        <v>477</v>
      </c>
    </row>
    <row r="40" spans="1:13" ht="31.5">
      <c r="A40" s="570"/>
      <c r="B40" s="250" t="s">
        <v>495</v>
      </c>
      <c r="C40" s="245"/>
      <c r="D40" s="249">
        <f>'Annexure IV-Vcosting sheet'!T303</f>
        <v>22</v>
      </c>
      <c r="E40" s="245">
        <f>'Annexure IV-Vcosting sheet'!U306</f>
        <v>4.84</v>
      </c>
      <c r="F40" s="246">
        <f t="shared" si="5"/>
        <v>22</v>
      </c>
      <c r="G40" s="247">
        <f t="shared" si="6"/>
        <v>4.84</v>
      </c>
      <c r="H40" s="245"/>
      <c r="I40" s="249">
        <f>'Annexure IV-Vcosting sheet'!AC303</f>
        <v>22</v>
      </c>
      <c r="J40" s="245">
        <f>'Annexure IV-Vcosting sheet'!AD306</f>
        <v>4.84</v>
      </c>
      <c r="K40" s="246">
        <f t="shared" si="7"/>
        <v>22</v>
      </c>
      <c r="L40" s="247">
        <f t="shared" si="8"/>
        <v>4.84</v>
      </c>
      <c r="M40" s="333" t="s">
        <v>477</v>
      </c>
    </row>
    <row r="41" spans="1:13" ht="47.25">
      <c r="A41" s="324">
        <v>13</v>
      </c>
      <c r="B41" s="244" t="s">
        <v>496</v>
      </c>
      <c r="C41" s="245">
        <f>'Annexure IV-Vcosting sheet'!R388+'Annexure IV-Vcosting sheet'!R389+'Annexure IV-Vcosting sheet'!R390</f>
        <v>60.41</v>
      </c>
      <c r="D41" s="249">
        <f>'Annexure IV-Vcosting sheet'!T388+'Annexure IV-Vcosting sheet'!T389+'Annexure IV-Vcosting sheet'!T390</f>
        <v>51530</v>
      </c>
      <c r="E41" s="245">
        <f>'Annexure IV-Vcosting sheet'!U388+'Annexure IV-Vcosting sheet'!U389+'Annexure IV-Vcosting sheet'!U390</f>
        <v>90.78</v>
      </c>
      <c r="F41" s="246">
        <f t="shared" si="5"/>
        <v>51530</v>
      </c>
      <c r="G41" s="247">
        <f t="shared" si="6"/>
        <v>151.19</v>
      </c>
      <c r="H41" s="245">
        <f>'Annexure IV-Vcosting sheet'!AA388+'Annexure IV-Vcosting sheet'!AA389+'Annexure IV-Vcosting sheet'!AA390</f>
        <v>60.41</v>
      </c>
      <c r="I41" s="249">
        <f>'Annexure IV-Vcosting sheet'!AC388+'Annexure IV-Vcosting sheet'!AC389+'Annexure IV-Vcosting sheet'!AC390</f>
        <v>51530</v>
      </c>
      <c r="J41" s="245">
        <f>'Annexure IV-Vcosting sheet'!AD388+'Annexure IV-Vcosting sheet'!AD389+'Annexure IV-Vcosting sheet'!AD390</f>
        <v>69.34</v>
      </c>
      <c r="K41" s="246">
        <f t="shared" si="7"/>
        <v>51530</v>
      </c>
      <c r="L41" s="247">
        <f t="shared" si="8"/>
        <v>129.75</v>
      </c>
      <c r="M41" s="334" t="s">
        <v>497</v>
      </c>
    </row>
    <row r="42" spans="1:13" ht="31.5">
      <c r="A42" s="570">
        <v>14</v>
      </c>
      <c r="B42" s="244" t="s">
        <v>498</v>
      </c>
      <c r="C42" s="245"/>
      <c r="D42" s="249">
        <f>'Annexure IV-Vcosting sheet'!T311</f>
        <v>1</v>
      </c>
      <c r="E42" s="245">
        <f>'Annexure IV-Vcosting sheet'!U311</f>
        <v>50</v>
      </c>
      <c r="F42" s="246">
        <f t="shared" si="5"/>
        <v>1</v>
      </c>
      <c r="G42" s="247">
        <f t="shared" si="6"/>
        <v>50</v>
      </c>
      <c r="H42" s="245"/>
      <c r="I42" s="249">
        <f>'Annexure IV-Vcosting sheet'!AC311</f>
        <v>1</v>
      </c>
      <c r="J42" s="245">
        <f>'Annexure IV-Vcosting sheet'!AD311</f>
        <v>50</v>
      </c>
      <c r="K42" s="246">
        <f t="shared" si="7"/>
        <v>1</v>
      </c>
      <c r="L42" s="247">
        <f t="shared" si="8"/>
        <v>50</v>
      </c>
      <c r="M42" s="336" t="s">
        <v>547</v>
      </c>
    </row>
    <row r="43" spans="1:13">
      <c r="A43" s="570"/>
      <c r="B43" s="252" t="s">
        <v>499</v>
      </c>
      <c r="C43" s="569" t="s">
        <v>500</v>
      </c>
      <c r="D43" s="569"/>
      <c r="E43" s="569"/>
      <c r="F43" s="569"/>
      <c r="G43" s="569"/>
      <c r="H43" s="569"/>
      <c r="I43" s="569"/>
      <c r="J43" s="569"/>
      <c r="K43" s="569"/>
      <c r="L43" s="569"/>
      <c r="M43" s="335"/>
    </row>
    <row r="44" spans="1:13">
      <c r="A44" s="324">
        <v>15</v>
      </c>
      <c r="B44" s="244" t="s">
        <v>501</v>
      </c>
      <c r="C44" s="245"/>
      <c r="D44" s="249"/>
      <c r="E44" s="245"/>
      <c r="F44" s="246"/>
      <c r="G44" s="247"/>
      <c r="H44" s="245"/>
      <c r="I44" s="249"/>
      <c r="J44" s="245"/>
      <c r="K44" s="246"/>
      <c r="L44" s="247"/>
      <c r="M44" s="333"/>
    </row>
    <row r="45" spans="1:13" ht="31.5">
      <c r="A45" s="324">
        <v>16</v>
      </c>
      <c r="B45" s="244" t="s">
        <v>502</v>
      </c>
      <c r="C45" s="245"/>
      <c r="D45" s="249">
        <f>'Annexure IV-Vcosting sheet'!T322</f>
        <v>1636</v>
      </c>
      <c r="E45" s="245">
        <f>'Annexure IV-Vcosting sheet'!U322</f>
        <v>8.1800000000000015</v>
      </c>
      <c r="F45" s="246">
        <f t="shared" ref="F45:F52" si="9">D45</f>
        <v>1636</v>
      </c>
      <c r="G45" s="247">
        <f t="shared" ref="G45:G52" si="10">C45+E45</f>
        <v>8.1800000000000015</v>
      </c>
      <c r="H45" s="245"/>
      <c r="I45" s="249">
        <f>'Annexure IV-Vcosting sheet'!AC322</f>
        <v>1636</v>
      </c>
      <c r="J45" s="245">
        <f>'Annexure IV-Vcosting sheet'!AD322</f>
        <v>8.1800000000000015</v>
      </c>
      <c r="K45" s="246">
        <f t="shared" ref="K45:K52" si="11">I45</f>
        <v>1636</v>
      </c>
      <c r="L45" s="247">
        <f t="shared" ref="L45:L52" si="12">H45+J45</f>
        <v>8.1800000000000015</v>
      </c>
      <c r="M45" s="333" t="s">
        <v>477</v>
      </c>
    </row>
    <row r="46" spans="1:13">
      <c r="A46" s="324">
        <f t="shared" ref="A46:A52" si="13">A45+1</f>
        <v>17</v>
      </c>
      <c r="B46" s="244" t="s">
        <v>503</v>
      </c>
      <c r="C46" s="245"/>
      <c r="D46" s="249"/>
      <c r="E46" s="245"/>
      <c r="F46" s="246"/>
      <c r="G46" s="247"/>
      <c r="H46" s="245"/>
      <c r="I46" s="249"/>
      <c r="J46" s="245"/>
      <c r="K46" s="246"/>
      <c r="L46" s="247"/>
      <c r="M46" s="334"/>
    </row>
    <row r="47" spans="1:13" ht="31.5">
      <c r="A47" s="570">
        <f t="shared" si="13"/>
        <v>18</v>
      </c>
      <c r="B47" s="244" t="s">
        <v>504</v>
      </c>
      <c r="C47" s="245"/>
      <c r="D47" s="249">
        <f>'Annexure IV-Vcosting sheet'!T330</f>
        <v>400</v>
      </c>
      <c r="E47" s="245">
        <f>'Annexure IV-Vcosting sheet'!U330</f>
        <v>6</v>
      </c>
      <c r="F47" s="246">
        <f t="shared" si="9"/>
        <v>400</v>
      </c>
      <c r="G47" s="247">
        <f t="shared" si="10"/>
        <v>6</v>
      </c>
      <c r="H47" s="245"/>
      <c r="I47" s="249">
        <f>'Annexure IV-Vcosting sheet'!AC330</f>
        <v>400</v>
      </c>
      <c r="J47" s="245">
        <f>'Annexure IV-Vcosting sheet'!AD330</f>
        <v>5.92</v>
      </c>
      <c r="K47" s="246">
        <f t="shared" si="11"/>
        <v>400</v>
      </c>
      <c r="L47" s="247">
        <f t="shared" si="12"/>
        <v>5.92</v>
      </c>
      <c r="M47" s="333" t="s">
        <v>477</v>
      </c>
    </row>
    <row r="48" spans="1:13">
      <c r="A48" s="570"/>
      <c r="B48" s="244" t="s">
        <v>505</v>
      </c>
      <c r="C48" s="245"/>
      <c r="D48" s="249"/>
      <c r="E48" s="245"/>
      <c r="F48" s="246"/>
      <c r="G48" s="247"/>
      <c r="H48" s="245"/>
      <c r="I48" s="249"/>
      <c r="J48" s="245"/>
      <c r="K48" s="246"/>
      <c r="L48" s="247"/>
      <c r="M48" s="334"/>
    </row>
    <row r="49" spans="1:16" ht="63">
      <c r="A49" s="570">
        <f>A47+1</f>
        <v>19</v>
      </c>
      <c r="B49" s="244" t="s">
        <v>506</v>
      </c>
      <c r="C49" s="245"/>
      <c r="D49" s="249">
        <v>1</v>
      </c>
      <c r="E49" s="245">
        <f>'Annexure IV-Vcosting sheet'!U343</f>
        <v>50</v>
      </c>
      <c r="F49" s="246">
        <f t="shared" si="9"/>
        <v>1</v>
      </c>
      <c r="G49" s="247">
        <f t="shared" si="10"/>
        <v>50</v>
      </c>
      <c r="H49" s="245"/>
      <c r="I49" s="249">
        <v>1</v>
      </c>
      <c r="J49" s="245">
        <f>'Annexure IV-Vcosting sheet'!AD343</f>
        <v>50</v>
      </c>
      <c r="K49" s="246">
        <f t="shared" si="11"/>
        <v>1</v>
      </c>
      <c r="L49" s="247">
        <f t="shared" si="12"/>
        <v>50</v>
      </c>
      <c r="M49" s="336" t="s">
        <v>573</v>
      </c>
    </row>
    <row r="50" spans="1:16">
      <c r="A50" s="570"/>
      <c r="B50" s="252" t="s">
        <v>507</v>
      </c>
      <c r="C50" s="245"/>
      <c r="D50" s="249"/>
      <c r="E50" s="245"/>
      <c r="F50" s="246"/>
      <c r="G50" s="247"/>
      <c r="H50" s="245"/>
      <c r="I50" s="249"/>
      <c r="J50" s="245"/>
      <c r="K50" s="246"/>
      <c r="L50" s="247"/>
      <c r="M50" s="334"/>
    </row>
    <row r="51" spans="1:16" ht="47.25">
      <c r="A51" s="324">
        <f>A49+1</f>
        <v>20</v>
      </c>
      <c r="B51" s="244" t="s">
        <v>508</v>
      </c>
      <c r="C51" s="245"/>
      <c r="D51" s="249">
        <f>'Annexure IV-Vcosting sheet'!T391</f>
        <v>1</v>
      </c>
      <c r="E51" s="245">
        <f>'Annexure IV-Vcosting sheet'!U391</f>
        <v>12</v>
      </c>
      <c r="F51" s="246">
        <f t="shared" si="9"/>
        <v>1</v>
      </c>
      <c r="G51" s="247">
        <f t="shared" si="10"/>
        <v>12</v>
      </c>
      <c r="H51" s="245"/>
      <c r="I51" s="249">
        <f>'Annexure IV-Vcosting sheet'!AC391</f>
        <v>1</v>
      </c>
      <c r="J51" s="256">
        <f>'Annexure IV-Vcosting sheet'!AD391</f>
        <v>8</v>
      </c>
      <c r="K51" s="246">
        <f t="shared" si="11"/>
        <v>1</v>
      </c>
      <c r="L51" s="247">
        <f t="shared" si="12"/>
        <v>8</v>
      </c>
      <c r="M51" s="334" t="s">
        <v>509</v>
      </c>
    </row>
    <row r="52" spans="1:16" ht="31.5">
      <c r="A52" s="324">
        <f t="shared" si="13"/>
        <v>21</v>
      </c>
      <c r="B52" s="244" t="s">
        <v>221</v>
      </c>
      <c r="C52" s="245"/>
      <c r="D52" s="259">
        <f>'Annexure IV-Vcosting sheet'!T347</f>
        <v>1766</v>
      </c>
      <c r="E52" s="256">
        <f>'Annexure IV-Vcosting sheet'!U347</f>
        <v>5.298</v>
      </c>
      <c r="F52" s="246">
        <f t="shared" si="9"/>
        <v>1766</v>
      </c>
      <c r="G52" s="247">
        <f t="shared" si="10"/>
        <v>5.298</v>
      </c>
      <c r="H52" s="245"/>
      <c r="I52" s="259">
        <f>'Annexure IV-Vcosting sheet'!AC347</f>
        <v>1686</v>
      </c>
      <c r="J52" s="256">
        <f>'Annexure IV-Vcosting sheet'!AD347</f>
        <v>5.0579999999999998</v>
      </c>
      <c r="K52" s="246">
        <f t="shared" si="11"/>
        <v>1686</v>
      </c>
      <c r="L52" s="247">
        <f t="shared" si="12"/>
        <v>5.0579999999999998</v>
      </c>
      <c r="M52" s="333" t="s">
        <v>477</v>
      </c>
    </row>
    <row r="53" spans="1:16">
      <c r="A53" s="571" t="s">
        <v>6</v>
      </c>
      <c r="B53" s="571"/>
      <c r="C53" s="253">
        <f t="shared" ref="C53:L53" si="14">SUM(C22:C52)</f>
        <v>70.789999999999992</v>
      </c>
      <c r="D53" s="254">
        <f t="shared" si="14"/>
        <v>58947</v>
      </c>
      <c r="E53" s="253">
        <f t="shared" si="14"/>
        <v>323.57280000000003</v>
      </c>
      <c r="F53" s="254">
        <f t="shared" si="14"/>
        <v>58947</v>
      </c>
      <c r="G53" s="253">
        <f t="shared" si="14"/>
        <v>394.36280000000005</v>
      </c>
      <c r="H53" s="253">
        <f t="shared" si="14"/>
        <v>70.789999999999992</v>
      </c>
      <c r="I53" s="254">
        <f t="shared" si="14"/>
        <v>58721</v>
      </c>
      <c r="J53" s="253">
        <f t="shared" si="14"/>
        <v>278.15279999999996</v>
      </c>
      <c r="K53" s="254">
        <f t="shared" si="14"/>
        <v>58721</v>
      </c>
      <c r="L53" s="253">
        <f t="shared" si="14"/>
        <v>348.94280000000003</v>
      </c>
      <c r="M53" s="334"/>
    </row>
    <row r="54" spans="1:16" s="255" customFormat="1" ht="18.75">
      <c r="A54" s="572" t="s">
        <v>465</v>
      </c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</row>
    <row r="55" spans="1:16" ht="31.5">
      <c r="A55" s="324">
        <v>22</v>
      </c>
      <c r="B55" s="244" t="s">
        <v>510</v>
      </c>
      <c r="C55" s="245">
        <f>'Annexure IV-Vcosting sheet'!R260</f>
        <v>1744.2200000000003</v>
      </c>
      <c r="D55" s="249">
        <f>'Annexure IV-Vcosting sheet'!T260</f>
        <v>845</v>
      </c>
      <c r="E55" s="245">
        <f>'Annexure IV-Vcosting sheet'!U260</f>
        <v>3239.1215999999999</v>
      </c>
      <c r="F55" s="246">
        <f t="shared" ref="F55:F69" si="15">D55</f>
        <v>845</v>
      </c>
      <c r="G55" s="247">
        <f t="shared" ref="G55:G69" si="16">C55+E55</f>
        <v>4983.3415999999997</v>
      </c>
      <c r="H55" s="245">
        <f>'Annexure IV-Vcosting sheet'!AA260</f>
        <v>1744.2200000000003</v>
      </c>
      <c r="I55" s="249">
        <f>'Annexure IV-Vcosting sheet'!AC260</f>
        <v>845</v>
      </c>
      <c r="J55" s="245">
        <f>'Annexure IV-Vcosting sheet'!AD260</f>
        <v>3239.1215999999999</v>
      </c>
      <c r="K55" s="246">
        <f t="shared" ref="K55:K69" si="17">I55</f>
        <v>845</v>
      </c>
      <c r="L55" s="247">
        <f t="shared" ref="L55:L69" si="18">H55+J55</f>
        <v>4983.3415999999997</v>
      </c>
      <c r="M55" s="333" t="s">
        <v>477</v>
      </c>
    </row>
    <row r="56" spans="1:16">
      <c r="A56" s="324">
        <f>A55+1</f>
        <v>23</v>
      </c>
      <c r="B56" s="250" t="s">
        <v>511</v>
      </c>
      <c r="C56" s="245"/>
      <c r="D56" s="249"/>
      <c r="E56" s="256"/>
      <c r="F56" s="246"/>
      <c r="G56" s="247"/>
      <c r="H56" s="245"/>
      <c r="I56" s="249"/>
      <c r="J56" s="256"/>
      <c r="K56" s="246"/>
      <c r="L56" s="247"/>
      <c r="M56" s="333"/>
    </row>
    <row r="57" spans="1:16" s="312" customFormat="1" ht="126">
      <c r="A57" s="281">
        <f t="shared" ref="A57:A76" si="19">A56+1</f>
        <v>24</v>
      </c>
      <c r="B57" s="308" t="s">
        <v>512</v>
      </c>
      <c r="C57" s="283">
        <f>'Annexure IV-Vcosting sheet'!P354</f>
        <v>36.700000000000003</v>
      </c>
      <c r="D57" s="284">
        <f>'Annexure IV-Vcosting sheet'!T355</f>
        <v>28</v>
      </c>
      <c r="E57" s="283">
        <f>'Annexure IV-Vcosting sheet'!U355</f>
        <v>228.48000000000002</v>
      </c>
      <c r="F57" s="309">
        <f>'Annexure IV-Vcosting sheet'!V355+'Annexure IV-Vcosting sheet'!V354</f>
        <v>217</v>
      </c>
      <c r="G57" s="310">
        <f t="shared" si="16"/>
        <v>265.18</v>
      </c>
      <c r="H57" s="283">
        <f>'Annexure IV-Vcosting sheet'!W354</f>
        <v>36.700000000000003</v>
      </c>
      <c r="I57" s="284"/>
      <c r="J57" s="283"/>
      <c r="K57" s="309">
        <f>'Annexure IV-Vcosting sheet'!AE354</f>
        <v>189</v>
      </c>
      <c r="L57" s="310">
        <f t="shared" si="18"/>
        <v>36.700000000000003</v>
      </c>
      <c r="M57" s="422" t="s">
        <v>537</v>
      </c>
    </row>
    <row r="58" spans="1:16" s="312" customFormat="1">
      <c r="A58" s="281">
        <f t="shared" si="19"/>
        <v>25</v>
      </c>
      <c r="B58" s="308" t="s">
        <v>513</v>
      </c>
      <c r="C58" s="283"/>
      <c r="D58" s="284"/>
      <c r="E58" s="313"/>
      <c r="F58" s="309"/>
      <c r="G58" s="310"/>
      <c r="H58" s="283"/>
      <c r="I58" s="284"/>
      <c r="J58" s="313"/>
      <c r="K58" s="309"/>
      <c r="L58" s="310"/>
      <c r="M58" s="513"/>
    </row>
    <row r="59" spans="1:16" s="312" customFormat="1">
      <c r="A59" s="281">
        <f t="shared" si="19"/>
        <v>26</v>
      </c>
      <c r="B59" s="308" t="s">
        <v>514</v>
      </c>
      <c r="C59" s="283"/>
      <c r="D59" s="284"/>
      <c r="E59" s="313"/>
      <c r="F59" s="309"/>
      <c r="G59" s="310"/>
      <c r="H59" s="283"/>
      <c r="I59" s="284"/>
      <c r="J59" s="313"/>
      <c r="K59" s="309"/>
      <c r="L59" s="310"/>
      <c r="M59" s="514"/>
    </row>
    <row r="60" spans="1:16" s="312" customFormat="1">
      <c r="A60" s="281">
        <f t="shared" si="19"/>
        <v>27</v>
      </c>
      <c r="B60" s="308" t="s">
        <v>515</v>
      </c>
      <c r="C60" s="283"/>
      <c r="D60" s="284"/>
      <c r="E60" s="313"/>
      <c r="F60" s="309"/>
      <c r="G60" s="310"/>
      <c r="H60" s="283"/>
      <c r="I60" s="284"/>
      <c r="J60" s="313"/>
      <c r="K60" s="309"/>
      <c r="L60" s="310"/>
      <c r="M60" s="514"/>
    </row>
    <row r="61" spans="1:16" s="312" customFormat="1">
      <c r="A61" s="281">
        <f t="shared" si="19"/>
        <v>28</v>
      </c>
      <c r="B61" s="308" t="s">
        <v>516</v>
      </c>
      <c r="C61" s="283">
        <f>'Annexure IV-Vcosting sheet'!P360</f>
        <v>22.76</v>
      </c>
      <c r="D61" s="284"/>
      <c r="E61" s="283"/>
      <c r="F61" s="309">
        <f>'Annexure IV-Vcosting sheet'!V360</f>
        <v>57</v>
      </c>
      <c r="G61" s="310">
        <f t="shared" si="16"/>
        <v>22.76</v>
      </c>
      <c r="H61" s="283">
        <f>'Annexure IV-Vcosting sheet'!W360</f>
        <v>22.76</v>
      </c>
      <c r="I61" s="284"/>
      <c r="J61" s="283"/>
      <c r="K61" s="309">
        <f>'Annexure IV-Vcosting sheet'!AE360</f>
        <v>57</v>
      </c>
      <c r="L61" s="310">
        <f t="shared" si="18"/>
        <v>22.76</v>
      </c>
      <c r="M61" s="513"/>
      <c r="N61" s="314"/>
      <c r="O61" s="314"/>
      <c r="P61" s="314"/>
    </row>
    <row r="62" spans="1:16" s="312" customFormat="1">
      <c r="A62" s="281">
        <f t="shared" si="19"/>
        <v>29</v>
      </c>
      <c r="B62" s="308" t="s">
        <v>517</v>
      </c>
      <c r="C62" s="283"/>
      <c r="D62" s="284"/>
      <c r="E62" s="283"/>
      <c r="F62" s="309"/>
      <c r="G62" s="310"/>
      <c r="H62" s="283"/>
      <c r="I62" s="284"/>
      <c r="J62" s="283"/>
      <c r="K62" s="309"/>
      <c r="L62" s="310"/>
      <c r="M62" s="514"/>
      <c r="P62" s="314"/>
    </row>
    <row r="63" spans="1:16" s="312" customFormat="1">
      <c r="A63" s="573">
        <f t="shared" si="19"/>
        <v>30</v>
      </c>
      <c r="B63" s="308" t="s">
        <v>444</v>
      </c>
      <c r="C63" s="283"/>
      <c r="D63" s="284"/>
      <c r="E63" s="313"/>
      <c r="F63" s="309"/>
      <c r="G63" s="310"/>
      <c r="H63" s="283"/>
      <c r="I63" s="284"/>
      <c r="J63" s="313"/>
      <c r="K63" s="309"/>
      <c r="L63" s="310"/>
      <c r="M63" s="514"/>
    </row>
    <row r="64" spans="1:16" s="312" customFormat="1">
      <c r="A64" s="573"/>
      <c r="B64" s="308" t="s">
        <v>518</v>
      </c>
      <c r="C64" s="283"/>
      <c r="D64" s="284">
        <f>'Annexure IV-Vcosting sheet'!T363</f>
        <v>120</v>
      </c>
      <c r="E64" s="313">
        <f>'Annexure IV-Vcosting sheet'!U363</f>
        <v>2486.8440000000001</v>
      </c>
      <c r="F64" s="309">
        <f t="shared" si="15"/>
        <v>120</v>
      </c>
      <c r="G64" s="310">
        <f t="shared" si="16"/>
        <v>2486.8440000000001</v>
      </c>
      <c r="H64" s="283"/>
      <c r="I64" s="284"/>
      <c r="J64" s="313"/>
      <c r="K64" s="309">
        <f t="shared" si="17"/>
        <v>0</v>
      </c>
      <c r="L64" s="310">
        <f t="shared" si="18"/>
        <v>0</v>
      </c>
      <c r="M64" s="422" t="s">
        <v>574</v>
      </c>
    </row>
    <row r="65" spans="1:13" s="312" customFormat="1">
      <c r="A65" s="573"/>
      <c r="B65" s="308" t="s">
        <v>519</v>
      </c>
      <c r="C65" s="283"/>
      <c r="D65" s="284"/>
      <c r="E65" s="313"/>
      <c r="F65" s="309"/>
      <c r="G65" s="310"/>
      <c r="H65" s="283"/>
      <c r="I65" s="284"/>
      <c r="J65" s="313"/>
      <c r="K65" s="309"/>
      <c r="L65" s="310"/>
      <c r="M65" s="514"/>
    </row>
    <row r="66" spans="1:13">
      <c r="A66" s="324"/>
      <c r="B66" s="250" t="s">
        <v>520</v>
      </c>
      <c r="C66" s="245"/>
      <c r="D66" s="249"/>
      <c r="E66" s="256"/>
      <c r="F66" s="246"/>
      <c r="G66" s="247"/>
      <c r="H66" s="245"/>
      <c r="I66" s="249"/>
      <c r="J66" s="256"/>
      <c r="K66" s="246"/>
      <c r="L66" s="247"/>
      <c r="M66" s="333"/>
    </row>
    <row r="67" spans="1:13" ht="31.5">
      <c r="A67" s="324"/>
      <c r="B67" s="250" t="s">
        <v>521</v>
      </c>
      <c r="C67" s="245"/>
      <c r="D67" s="249"/>
      <c r="E67" s="256"/>
      <c r="F67" s="246"/>
      <c r="G67" s="247"/>
      <c r="H67" s="245"/>
      <c r="I67" s="249"/>
      <c r="J67" s="256"/>
      <c r="K67" s="246"/>
      <c r="L67" s="247"/>
      <c r="M67" s="333"/>
    </row>
    <row r="68" spans="1:13">
      <c r="A68" s="324">
        <f>A63+1</f>
        <v>31</v>
      </c>
      <c r="B68" s="250" t="s">
        <v>522</v>
      </c>
      <c r="C68" s="245"/>
      <c r="D68" s="249"/>
      <c r="E68" s="245"/>
      <c r="F68" s="246"/>
      <c r="G68" s="247"/>
      <c r="H68" s="245"/>
      <c r="I68" s="249"/>
      <c r="J68" s="245"/>
      <c r="K68" s="246"/>
      <c r="L68" s="247"/>
      <c r="M68" s="333"/>
    </row>
    <row r="69" spans="1:13" ht="31.5">
      <c r="A69" s="570">
        <f t="shared" si="19"/>
        <v>32</v>
      </c>
      <c r="B69" s="244" t="s">
        <v>523</v>
      </c>
      <c r="C69" s="245"/>
      <c r="D69" s="249">
        <f>'Annexure IV-Vcosting sheet'!T333</f>
        <v>259</v>
      </c>
      <c r="E69" s="245">
        <f>'Annexure IV-Vcosting sheet'!U333</f>
        <v>19.399999999999999</v>
      </c>
      <c r="F69" s="246">
        <f t="shared" si="15"/>
        <v>259</v>
      </c>
      <c r="G69" s="247">
        <f t="shared" si="16"/>
        <v>19.399999999999999</v>
      </c>
      <c r="H69" s="245"/>
      <c r="I69" s="249">
        <f>'Annexure IV-Vcosting sheet'!AC333</f>
        <v>259</v>
      </c>
      <c r="J69" s="245">
        <f>'Annexure IV-Vcosting sheet'!AD333</f>
        <v>19.399999999999999</v>
      </c>
      <c r="K69" s="246">
        <f t="shared" si="17"/>
        <v>259</v>
      </c>
      <c r="L69" s="247">
        <f t="shared" si="18"/>
        <v>19.399999999999999</v>
      </c>
      <c r="M69" s="337" t="s">
        <v>560</v>
      </c>
    </row>
    <row r="70" spans="1:13">
      <c r="A70" s="570"/>
      <c r="B70" s="252" t="s">
        <v>524</v>
      </c>
      <c r="C70" s="574" t="s">
        <v>525</v>
      </c>
      <c r="D70" s="574"/>
      <c r="E70" s="574"/>
      <c r="F70" s="574"/>
      <c r="G70" s="574"/>
      <c r="H70" s="574"/>
      <c r="I70" s="574"/>
      <c r="J70" s="574"/>
      <c r="K70" s="574"/>
      <c r="L70" s="574"/>
      <c r="M70" s="333"/>
    </row>
    <row r="71" spans="1:13">
      <c r="A71" s="324">
        <f>A69+1</f>
        <v>33</v>
      </c>
      <c r="B71" s="260" t="s">
        <v>526</v>
      </c>
      <c r="C71" s="245"/>
      <c r="D71" s="249"/>
      <c r="E71" s="256"/>
      <c r="F71" s="246"/>
      <c r="G71" s="247"/>
      <c r="H71" s="245"/>
      <c r="I71" s="249"/>
      <c r="J71" s="256"/>
      <c r="K71" s="246"/>
      <c r="L71" s="247"/>
      <c r="M71" s="333"/>
    </row>
    <row r="72" spans="1:13" ht="31.5">
      <c r="A72" s="324">
        <f t="shared" si="19"/>
        <v>34</v>
      </c>
      <c r="B72" s="260" t="s">
        <v>527</v>
      </c>
      <c r="C72" s="245"/>
      <c r="D72" s="249"/>
      <c r="E72" s="256"/>
      <c r="F72" s="246"/>
      <c r="G72" s="247"/>
      <c r="H72" s="245"/>
      <c r="I72" s="249"/>
      <c r="J72" s="256"/>
      <c r="K72" s="246"/>
      <c r="L72" s="247"/>
      <c r="M72" s="333"/>
    </row>
    <row r="73" spans="1:13" ht="31.5">
      <c r="A73" s="324">
        <f t="shared" si="19"/>
        <v>35</v>
      </c>
      <c r="B73" s="250" t="s">
        <v>528</v>
      </c>
      <c r="C73" s="245"/>
      <c r="D73" s="249"/>
      <c r="E73" s="256"/>
      <c r="F73" s="246"/>
      <c r="G73" s="247"/>
      <c r="H73" s="245"/>
      <c r="I73" s="249"/>
      <c r="J73" s="256"/>
      <c r="K73" s="246"/>
      <c r="L73" s="247"/>
      <c r="M73" s="333"/>
    </row>
    <row r="74" spans="1:13" ht="31.5">
      <c r="A74" s="324">
        <f t="shared" si="19"/>
        <v>36</v>
      </c>
      <c r="B74" s="250" t="s">
        <v>529</v>
      </c>
      <c r="C74" s="569" t="s">
        <v>530</v>
      </c>
      <c r="D74" s="569"/>
      <c r="E74" s="569"/>
      <c r="F74" s="569"/>
      <c r="G74" s="569"/>
      <c r="H74" s="569"/>
      <c r="I74" s="569"/>
      <c r="J74" s="569"/>
      <c r="K74" s="569"/>
      <c r="L74" s="569"/>
      <c r="M74" s="333"/>
    </row>
    <row r="75" spans="1:13">
      <c r="A75" s="324">
        <f t="shared" si="19"/>
        <v>37</v>
      </c>
      <c r="B75" s="261" t="s">
        <v>531</v>
      </c>
      <c r="C75" s="569" t="s">
        <v>532</v>
      </c>
      <c r="D75" s="569"/>
      <c r="E75" s="569"/>
      <c r="F75" s="569"/>
      <c r="G75" s="569"/>
      <c r="H75" s="569"/>
      <c r="I75" s="569"/>
      <c r="J75" s="569"/>
      <c r="K75" s="569"/>
      <c r="L75" s="569"/>
      <c r="M75" s="333"/>
    </row>
    <row r="76" spans="1:13">
      <c r="A76" s="324">
        <f t="shared" si="19"/>
        <v>38</v>
      </c>
      <c r="B76" s="250" t="s">
        <v>533</v>
      </c>
      <c r="C76" s="569" t="s">
        <v>534</v>
      </c>
      <c r="D76" s="569"/>
      <c r="E76" s="569"/>
      <c r="F76" s="569"/>
      <c r="G76" s="569"/>
      <c r="H76" s="569"/>
      <c r="I76" s="569"/>
      <c r="J76" s="569"/>
      <c r="K76" s="569"/>
      <c r="L76" s="569"/>
      <c r="M76" s="333"/>
    </row>
    <row r="77" spans="1:13">
      <c r="A77" s="262"/>
      <c r="B77" s="263" t="s">
        <v>393</v>
      </c>
      <c r="C77" s="264">
        <f t="shared" ref="C77:L77" si="20">SUM(C55:C76)</f>
        <v>1803.6800000000003</v>
      </c>
      <c r="D77" s="265">
        <f t="shared" si="20"/>
        <v>1252</v>
      </c>
      <c r="E77" s="264">
        <f t="shared" si="20"/>
        <v>5973.8455999999996</v>
      </c>
      <c r="F77" s="265">
        <f t="shared" si="20"/>
        <v>1498</v>
      </c>
      <c r="G77" s="264">
        <f t="shared" si="20"/>
        <v>7777.5255999999999</v>
      </c>
      <c r="H77" s="264">
        <f t="shared" si="20"/>
        <v>1803.6800000000003</v>
      </c>
      <c r="I77" s="265">
        <f t="shared" si="20"/>
        <v>1104</v>
      </c>
      <c r="J77" s="264">
        <f t="shared" si="20"/>
        <v>3258.5216</v>
      </c>
      <c r="K77" s="265">
        <f t="shared" si="20"/>
        <v>1350</v>
      </c>
      <c r="L77" s="264">
        <f t="shared" si="20"/>
        <v>5062.2015999999994</v>
      </c>
      <c r="M77" s="333"/>
    </row>
    <row r="78" spans="1:13">
      <c r="A78" s="266"/>
      <c r="B78" s="267" t="s">
        <v>535</v>
      </c>
      <c r="C78" s="268">
        <f t="shared" ref="C78:L78" si="21">C20+C53+C77</f>
        <v>1874.4700000000003</v>
      </c>
      <c r="D78" s="269">
        <f t="shared" si="21"/>
        <v>60832</v>
      </c>
      <c r="E78" s="268">
        <f t="shared" si="21"/>
        <v>6490.4053999999996</v>
      </c>
      <c r="F78" s="269">
        <f t="shared" si="21"/>
        <v>61078</v>
      </c>
      <c r="G78" s="268">
        <f t="shared" si="21"/>
        <v>8364.8754000000008</v>
      </c>
      <c r="H78" s="268">
        <f t="shared" si="21"/>
        <v>1874.4700000000003</v>
      </c>
      <c r="I78" s="269">
        <f t="shared" si="21"/>
        <v>60458</v>
      </c>
      <c r="J78" s="268">
        <f t="shared" si="21"/>
        <v>3672.1644000000001</v>
      </c>
      <c r="K78" s="269">
        <f t="shared" si="21"/>
        <v>60704</v>
      </c>
      <c r="L78" s="268">
        <f t="shared" si="21"/>
        <v>5546.634399999999</v>
      </c>
      <c r="M78" s="338"/>
    </row>
    <row r="79" spans="1:13">
      <c r="A79" s="270"/>
      <c r="B79" s="271"/>
      <c r="C79" s="272"/>
      <c r="D79" s="273"/>
      <c r="E79" s="272"/>
      <c r="F79" s="273"/>
      <c r="G79" s="272"/>
      <c r="H79" s="272"/>
      <c r="I79" s="273"/>
      <c r="J79" s="272"/>
      <c r="K79" s="273"/>
      <c r="L79" s="272"/>
      <c r="M79" s="339"/>
    </row>
    <row r="80" spans="1:13">
      <c r="A80" s="270"/>
      <c r="B80" s="271"/>
      <c r="C80" s="272">
        <f>'Annexure IV-Vcosting sheet'!P511+'Annexure IV-Vcosting sheet'!R511</f>
        <v>1874.4700000000005</v>
      </c>
      <c r="D80" s="273">
        <f>'Annexure IV-Vcosting sheet'!T511</f>
        <v>97031</v>
      </c>
      <c r="E80" s="272">
        <f>'Annexure IV-Vcosting sheet'!U511</f>
        <v>6490.4053999999987</v>
      </c>
      <c r="F80" s="273">
        <f>'Annexure IV-Vcosting sheet'!V511</f>
        <v>97276</v>
      </c>
      <c r="G80" s="272">
        <f>'Annexure IV-Vcosting sheet'!W511</f>
        <v>8364.875399999999</v>
      </c>
      <c r="H80" s="272">
        <f>'Annexure IV-Vcosting sheet'!Y511+'Annexure IV-Vcosting sheet'!AA511</f>
        <v>1874.4700000000005</v>
      </c>
      <c r="I80" s="273">
        <f>'Annexure IV-Vcosting sheet'!AC511</f>
        <v>60457</v>
      </c>
      <c r="J80" s="272">
        <f>'Annexure IV-Vcosting sheet'!AD511</f>
        <v>3672.1644000000001</v>
      </c>
      <c r="K80" s="273">
        <f>'Annexure IV-Vcosting sheet'!AE511</f>
        <v>60703</v>
      </c>
      <c r="L80" s="272">
        <f>'Annexure IV-Vcosting sheet'!AF511</f>
        <v>5546.6344000000008</v>
      </c>
      <c r="M80" s="339"/>
    </row>
    <row r="81" spans="1:17">
      <c r="C81" s="274">
        <f t="shared" ref="C81" si="22">C80-C78</f>
        <v>0</v>
      </c>
      <c r="D81" s="274"/>
      <c r="E81" s="274">
        <f>E80-E78</f>
        <v>0</v>
      </c>
      <c r="H81" s="274">
        <f t="shared" ref="H81:J81" si="23">H80-H78</f>
        <v>0</v>
      </c>
      <c r="I81" s="274">
        <f t="shared" si="23"/>
        <v>-1</v>
      </c>
      <c r="J81" s="274">
        <f t="shared" si="23"/>
        <v>0</v>
      </c>
      <c r="L81" s="276"/>
    </row>
    <row r="82" spans="1:17">
      <c r="L82" s="274">
        <f>L78-(L18+L41+L51)</f>
        <v>5326.4643999999989</v>
      </c>
    </row>
    <row r="83" spans="1:17">
      <c r="H83" s="277"/>
      <c r="J83" s="274" t="s">
        <v>339</v>
      </c>
      <c r="K83" s="274"/>
      <c r="L83" s="274">
        <f>L18</f>
        <v>82.42</v>
      </c>
    </row>
    <row r="84" spans="1:17">
      <c r="F84" s="274"/>
      <c r="H84" s="277"/>
      <c r="J84" s="274" t="s">
        <v>337</v>
      </c>
      <c r="K84" s="274"/>
      <c r="L84" s="274">
        <f>L41</f>
        <v>129.75</v>
      </c>
    </row>
    <row r="85" spans="1:17">
      <c r="F85" s="274"/>
      <c r="H85" s="277"/>
      <c r="J85" s="274" t="s">
        <v>338</v>
      </c>
      <c r="K85" s="274"/>
      <c r="L85" s="274">
        <f>L51</f>
        <v>8</v>
      </c>
    </row>
    <row r="86" spans="1:17">
      <c r="F86" s="274"/>
      <c r="H86" s="277"/>
    </row>
    <row r="87" spans="1:17" s="278" customFormat="1">
      <c r="A87" s="251"/>
      <c r="B87" s="251"/>
      <c r="C87" s="274"/>
      <c r="D87" s="275"/>
      <c r="E87" s="274"/>
      <c r="F87" s="275"/>
      <c r="G87" s="274"/>
      <c r="H87" s="277"/>
      <c r="I87" s="275"/>
      <c r="J87" s="274"/>
      <c r="K87" s="274"/>
      <c r="L87" s="274">
        <f>L78</f>
        <v>5546.634399999999</v>
      </c>
      <c r="M87" s="340"/>
      <c r="N87" s="240"/>
      <c r="O87" s="240"/>
      <c r="P87" s="240"/>
      <c r="Q87" s="240"/>
    </row>
    <row r="88" spans="1:17">
      <c r="F88" s="274"/>
      <c r="H88" s="277"/>
      <c r="K88" s="274"/>
      <c r="L88" s="274">
        <f>L18/L78*100</f>
        <v>1.4859461442059354</v>
      </c>
    </row>
    <row r="89" spans="1:17">
      <c r="F89" s="274"/>
      <c r="H89" s="277"/>
      <c r="K89" s="274"/>
      <c r="L89" s="274">
        <f>L41/L78*100</f>
        <v>2.3392563966357693</v>
      </c>
    </row>
    <row r="90" spans="1:17">
      <c r="F90" s="274"/>
      <c r="H90" s="277"/>
      <c r="K90" s="274"/>
      <c r="L90" s="274">
        <f>L51/L78*100</f>
        <v>0.14423160827041351</v>
      </c>
      <c r="M90" s="341">
        <f>L88+L90</f>
        <v>1.630177752476349</v>
      </c>
    </row>
    <row r="91" spans="1:17">
      <c r="F91" s="274"/>
      <c r="H91" s="279"/>
      <c r="K91" s="274"/>
      <c r="L91" s="274">
        <f>SUM(L88:L90)</f>
        <v>3.9694341491121183</v>
      </c>
    </row>
    <row r="92" spans="1:17">
      <c r="F92" s="274"/>
      <c r="H92" s="277"/>
    </row>
    <row r="93" spans="1:17">
      <c r="K93" s="274">
        <f>K88+K90</f>
        <v>0</v>
      </c>
    </row>
    <row r="176" spans="2:24">
      <c r="B176" s="280" t="s">
        <v>536</v>
      </c>
      <c r="X176" s="240">
        <v>0.06</v>
      </c>
    </row>
    <row r="356" spans="24:24">
      <c r="X356" s="240">
        <v>7.6</v>
      </c>
    </row>
    <row r="363" spans="24:24">
      <c r="X363" s="240">
        <v>1.2</v>
      </c>
    </row>
    <row r="526" spans="29:29">
      <c r="AC526" s="248">
        <f>AB518*0.5/100</f>
        <v>0</v>
      </c>
    </row>
  </sheetData>
  <mergeCells count="31">
    <mergeCell ref="A1:M1"/>
    <mergeCell ref="A2:M2"/>
    <mergeCell ref="C3:G3"/>
    <mergeCell ref="H3:L3"/>
    <mergeCell ref="M3:M5"/>
    <mergeCell ref="D4:E4"/>
    <mergeCell ref="F4:G4"/>
    <mergeCell ref="I4:J4"/>
    <mergeCell ref="A47:A48"/>
    <mergeCell ref="K4:L4"/>
    <mergeCell ref="A6:M6"/>
    <mergeCell ref="A8:A12"/>
    <mergeCell ref="A18:A19"/>
    <mergeCell ref="C19:L19"/>
    <mergeCell ref="A20:B20"/>
    <mergeCell ref="A21:M21"/>
    <mergeCell ref="A23:A36"/>
    <mergeCell ref="A38:A40"/>
    <mergeCell ref="A42:A43"/>
    <mergeCell ref="C43:L43"/>
    <mergeCell ref="A3:A5"/>
    <mergeCell ref="B3:B5"/>
    <mergeCell ref="C74:L74"/>
    <mergeCell ref="C75:L75"/>
    <mergeCell ref="C76:L76"/>
    <mergeCell ref="A49:A50"/>
    <mergeCell ref="A53:B53"/>
    <mergeCell ref="A54:M54"/>
    <mergeCell ref="A63:A65"/>
    <mergeCell ref="A69:A70"/>
    <mergeCell ref="C70:L70"/>
  </mergeCells>
  <pageMargins left="0.26" right="0.23" top="0.75" bottom="0.49" header="0.3" footer="0.3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H516"/>
  <sheetViews>
    <sheetView showZeros="0" view="pageBreakPreview" zoomScale="55" zoomScaleNormal="55" zoomScaleSheetLayoutView="55" workbookViewId="0">
      <pane xSplit="2" ySplit="5" topLeftCell="N485" activePane="bottomRight" state="frozen"/>
      <selection activeCell="U31" sqref="U31"/>
      <selection pane="topRight" activeCell="U31" sqref="U31"/>
      <selection pane="bottomLeft" activeCell="U31" sqref="U31"/>
      <selection pane="bottomRight" activeCell="P529" sqref="P529"/>
    </sheetView>
  </sheetViews>
  <sheetFormatPr defaultRowHeight="15.75"/>
  <cols>
    <col min="1" max="1" width="9.5703125" style="298" customWidth="1"/>
    <col min="2" max="2" width="56" style="287" customWidth="1"/>
    <col min="3" max="3" width="13" style="298" customWidth="1"/>
    <col min="4" max="4" width="13.42578125" style="299" customWidth="1"/>
    <col min="5" max="5" width="9.7109375" style="298" hidden="1" customWidth="1"/>
    <col min="6" max="6" width="13.7109375" style="299" hidden="1" customWidth="1"/>
    <col min="7" max="7" width="14" style="287" hidden="1" customWidth="1"/>
    <col min="8" max="8" width="13.7109375" style="287" hidden="1" customWidth="1"/>
    <col min="9" max="10" width="13.7109375" style="300" customWidth="1"/>
    <col min="11" max="12" width="13.7109375" style="287" customWidth="1"/>
    <col min="13" max="13" width="10.85546875" style="287" customWidth="1"/>
    <col min="14" max="14" width="13.7109375" style="287" bestFit="1" customWidth="1"/>
    <col min="15" max="15" width="8.140625" style="287" customWidth="1"/>
    <col min="16" max="16" width="9.7109375" style="287" bestFit="1" customWidth="1"/>
    <col min="17" max="17" width="10.5703125" style="287" customWidth="1"/>
    <col min="18" max="18" width="13.140625" style="287" customWidth="1"/>
    <col min="19" max="19" width="14.42578125" style="299" bestFit="1" customWidth="1"/>
    <col min="20" max="20" width="11.28515625" style="287" customWidth="1"/>
    <col min="21" max="21" width="14.5703125" style="287" customWidth="1"/>
    <col min="22" max="22" width="13.42578125" style="287" customWidth="1"/>
    <col min="23" max="23" width="13.7109375" style="287" bestFit="1" customWidth="1"/>
    <col min="24" max="24" width="9" style="287" customWidth="1"/>
    <col min="25" max="25" width="9.7109375" style="287" bestFit="1" customWidth="1"/>
    <col min="26" max="26" width="7.7109375" style="287" bestFit="1" customWidth="1"/>
    <col min="27" max="27" width="13.42578125" style="287" bestFit="1" customWidth="1"/>
    <col min="28" max="28" width="14.42578125" style="287" bestFit="1" customWidth="1"/>
    <col min="29" max="29" width="11.85546875" style="287" customWidth="1"/>
    <col min="30" max="30" width="16.28515625" style="287" customWidth="1"/>
    <col min="31" max="31" width="12.140625" style="287" customWidth="1"/>
    <col min="32" max="32" width="14.140625" style="287" customWidth="1"/>
    <col min="33" max="33" width="32.85546875" style="343" customWidth="1"/>
    <col min="34" max="34" width="18.42578125" style="287" customWidth="1"/>
    <col min="35" max="16384" width="9.140625" style="287"/>
  </cols>
  <sheetData>
    <row r="1" spans="1:34" ht="21">
      <c r="A1" s="582" t="s">
        <v>0</v>
      </c>
      <c r="B1" s="580" t="s">
        <v>1</v>
      </c>
      <c r="C1" s="580" t="s">
        <v>334</v>
      </c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 t="s">
        <v>335</v>
      </c>
      <c r="P1" s="580"/>
      <c r="Q1" s="580"/>
      <c r="R1" s="580"/>
      <c r="S1" s="580"/>
      <c r="T1" s="580"/>
      <c r="U1" s="580"/>
      <c r="V1" s="580"/>
      <c r="W1" s="580"/>
      <c r="X1" s="580" t="s">
        <v>336</v>
      </c>
      <c r="Y1" s="580"/>
      <c r="Z1" s="580"/>
      <c r="AA1" s="580"/>
      <c r="AB1" s="580"/>
      <c r="AC1" s="580"/>
      <c r="AD1" s="580"/>
      <c r="AE1" s="580"/>
      <c r="AF1" s="580"/>
      <c r="AG1" s="580" t="s">
        <v>2</v>
      </c>
      <c r="AH1" s="286"/>
    </row>
    <row r="2" spans="1:34" ht="104.25" customHeight="1">
      <c r="A2" s="582"/>
      <c r="B2" s="580"/>
      <c r="C2" s="580" t="s">
        <v>3</v>
      </c>
      <c r="D2" s="580"/>
      <c r="E2" s="580" t="s">
        <v>341</v>
      </c>
      <c r="F2" s="580"/>
      <c r="G2" s="580"/>
      <c r="H2" s="580"/>
      <c r="I2" s="580" t="s">
        <v>578</v>
      </c>
      <c r="J2" s="580"/>
      <c r="K2" s="580"/>
      <c r="L2" s="580"/>
      <c r="M2" s="583" t="s">
        <v>579</v>
      </c>
      <c r="N2" s="583"/>
      <c r="O2" s="584" t="s">
        <v>4</v>
      </c>
      <c r="P2" s="585"/>
      <c r="Q2" s="580" t="s">
        <v>580</v>
      </c>
      <c r="R2" s="580"/>
      <c r="S2" s="580" t="s">
        <v>5</v>
      </c>
      <c r="T2" s="580"/>
      <c r="U2" s="580"/>
      <c r="V2" s="584" t="s">
        <v>6</v>
      </c>
      <c r="W2" s="585"/>
      <c r="X2" s="584" t="s">
        <v>4</v>
      </c>
      <c r="Y2" s="585"/>
      <c r="Z2" s="580" t="s">
        <v>580</v>
      </c>
      <c r="AA2" s="580"/>
      <c r="AB2" s="580" t="s">
        <v>5</v>
      </c>
      <c r="AC2" s="580"/>
      <c r="AD2" s="580"/>
      <c r="AE2" s="584" t="s">
        <v>6</v>
      </c>
      <c r="AF2" s="585"/>
      <c r="AG2" s="580"/>
      <c r="AH2" s="286"/>
    </row>
    <row r="3" spans="1:34" ht="21">
      <c r="A3" s="582"/>
      <c r="B3" s="580"/>
      <c r="C3" s="1" t="s">
        <v>7</v>
      </c>
      <c r="D3" s="330" t="s">
        <v>8</v>
      </c>
      <c r="E3" s="1" t="s">
        <v>7</v>
      </c>
      <c r="F3" s="330" t="s">
        <v>9</v>
      </c>
      <c r="G3" s="330" t="s">
        <v>10</v>
      </c>
      <c r="H3" s="328" t="s">
        <v>11</v>
      </c>
      <c r="I3" s="103" t="s">
        <v>7</v>
      </c>
      <c r="J3" s="103" t="s">
        <v>9</v>
      </c>
      <c r="K3" s="330" t="s">
        <v>10</v>
      </c>
      <c r="L3" s="328" t="s">
        <v>11</v>
      </c>
      <c r="M3" s="1" t="s">
        <v>7</v>
      </c>
      <c r="N3" s="330" t="s">
        <v>9</v>
      </c>
      <c r="O3" s="1" t="s">
        <v>7</v>
      </c>
      <c r="P3" s="331" t="s">
        <v>9</v>
      </c>
      <c r="Q3" s="1" t="s">
        <v>7</v>
      </c>
      <c r="R3" s="330" t="s">
        <v>9</v>
      </c>
      <c r="S3" s="288" t="s">
        <v>12</v>
      </c>
      <c r="T3" s="1" t="s">
        <v>7</v>
      </c>
      <c r="U3" s="330" t="s">
        <v>9</v>
      </c>
      <c r="V3" s="1" t="s">
        <v>7</v>
      </c>
      <c r="W3" s="330" t="s">
        <v>9</v>
      </c>
      <c r="X3" s="1" t="s">
        <v>7</v>
      </c>
      <c r="Y3" s="331" t="s">
        <v>9</v>
      </c>
      <c r="Z3" s="1" t="s">
        <v>7</v>
      </c>
      <c r="AA3" s="330" t="s">
        <v>9</v>
      </c>
      <c r="AB3" s="288" t="s">
        <v>12</v>
      </c>
      <c r="AC3" s="1" t="s">
        <v>7</v>
      </c>
      <c r="AD3" s="330" t="s">
        <v>9</v>
      </c>
      <c r="AE3" s="1" t="s">
        <v>7</v>
      </c>
      <c r="AF3" s="330" t="s">
        <v>9</v>
      </c>
      <c r="AG3" s="580"/>
      <c r="AH3" s="286"/>
    </row>
    <row r="4" spans="1:34" ht="21">
      <c r="A4" s="329" t="s">
        <v>13</v>
      </c>
      <c r="B4" s="2" t="s">
        <v>14</v>
      </c>
      <c r="C4" s="2"/>
      <c r="D4" s="2"/>
      <c r="E4" s="328"/>
      <c r="F4" s="3"/>
      <c r="G4" s="2"/>
      <c r="H4" s="2"/>
      <c r="I4" s="104"/>
      <c r="J4" s="104"/>
      <c r="K4" s="2"/>
      <c r="L4" s="2"/>
      <c r="M4" s="2"/>
      <c r="N4" s="2"/>
      <c r="O4" s="2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3"/>
      <c r="AC4" s="2"/>
      <c r="AD4" s="2"/>
      <c r="AE4" s="2"/>
      <c r="AF4" s="2"/>
      <c r="AG4" s="2"/>
      <c r="AH4" s="286"/>
    </row>
    <row r="5" spans="1:34" ht="21">
      <c r="A5" s="329"/>
      <c r="B5" s="2" t="s">
        <v>15</v>
      </c>
      <c r="C5" s="2"/>
      <c r="D5" s="2"/>
      <c r="E5" s="328"/>
      <c r="F5" s="3"/>
      <c r="G5" s="2"/>
      <c r="H5" s="2"/>
      <c r="I5" s="104"/>
      <c r="J5" s="104"/>
      <c r="K5" s="2"/>
      <c r="L5" s="2"/>
      <c r="M5" s="2"/>
      <c r="N5" s="2"/>
      <c r="O5" s="2"/>
      <c r="P5" s="2"/>
      <c r="Q5" s="2"/>
      <c r="R5" s="2"/>
      <c r="S5" s="3"/>
      <c r="T5" s="2"/>
      <c r="U5" s="2"/>
      <c r="V5" s="2"/>
      <c r="W5" s="2"/>
      <c r="X5" s="2"/>
      <c r="Y5" s="2"/>
      <c r="Z5" s="2"/>
      <c r="AA5" s="2"/>
      <c r="AB5" s="3"/>
      <c r="AC5" s="2"/>
      <c r="AD5" s="2"/>
      <c r="AE5" s="2"/>
      <c r="AF5" s="2"/>
      <c r="AG5" s="2"/>
      <c r="AH5" s="286"/>
    </row>
    <row r="6" spans="1:34" ht="21">
      <c r="A6" s="4">
        <v>1</v>
      </c>
      <c r="B6" s="2" t="s">
        <v>16</v>
      </c>
      <c r="C6" s="2"/>
      <c r="D6" s="2"/>
      <c r="E6" s="328"/>
      <c r="F6" s="3"/>
      <c r="G6" s="2"/>
      <c r="H6" s="2"/>
      <c r="I6" s="104"/>
      <c r="J6" s="104"/>
      <c r="K6" s="2"/>
      <c r="L6" s="2"/>
      <c r="M6" s="2"/>
      <c r="N6" s="2"/>
      <c r="O6" s="2"/>
      <c r="P6" s="2"/>
      <c r="Q6" s="2"/>
      <c r="R6" s="2"/>
      <c r="S6" s="3"/>
      <c r="T6" s="2"/>
      <c r="U6" s="2"/>
      <c r="V6" s="2"/>
      <c r="W6" s="2"/>
      <c r="X6" s="2"/>
      <c r="Y6" s="2"/>
      <c r="Z6" s="2"/>
      <c r="AA6" s="2"/>
      <c r="AB6" s="3"/>
      <c r="AC6" s="2"/>
      <c r="AD6" s="2"/>
      <c r="AE6" s="2"/>
      <c r="AF6" s="2"/>
      <c r="AG6" s="2"/>
      <c r="AH6" s="286"/>
    </row>
    <row r="7" spans="1:34" ht="21">
      <c r="A7" s="289">
        <v>1.01</v>
      </c>
      <c r="B7" s="5" t="s">
        <v>17</v>
      </c>
      <c r="C7" s="5"/>
      <c r="D7" s="5"/>
      <c r="E7" s="332"/>
      <c r="F7" s="6"/>
      <c r="G7" s="5"/>
      <c r="H7" s="5"/>
      <c r="I7" s="105"/>
      <c r="J7" s="105"/>
      <c r="K7" s="5"/>
      <c r="L7" s="5"/>
      <c r="M7" s="5"/>
      <c r="N7" s="5"/>
      <c r="O7" s="5"/>
      <c r="P7" s="5"/>
      <c r="Q7" s="5"/>
      <c r="R7" s="5"/>
      <c r="S7" s="6"/>
      <c r="T7" s="5"/>
      <c r="U7" s="5"/>
      <c r="V7" s="5"/>
      <c r="W7" s="5"/>
      <c r="X7" s="5"/>
      <c r="Y7" s="5"/>
      <c r="Z7" s="5"/>
      <c r="AA7" s="5"/>
      <c r="AB7" s="6"/>
      <c r="AC7" s="5"/>
      <c r="AD7" s="5"/>
      <c r="AE7" s="5"/>
      <c r="AF7" s="5"/>
      <c r="AG7" s="5"/>
      <c r="AH7" s="286"/>
    </row>
    <row r="8" spans="1:34" ht="21">
      <c r="A8" s="329">
        <v>1.02</v>
      </c>
      <c r="B8" s="5" t="s">
        <v>18</v>
      </c>
      <c r="C8" s="5"/>
      <c r="D8" s="5"/>
      <c r="E8" s="332"/>
      <c r="F8" s="6"/>
      <c r="G8" s="5"/>
      <c r="H8" s="5"/>
      <c r="I8" s="105"/>
      <c r="J8" s="105"/>
      <c r="K8" s="5"/>
      <c r="L8" s="5"/>
      <c r="M8" s="5"/>
      <c r="N8" s="5"/>
      <c r="O8" s="5"/>
      <c r="P8" s="5"/>
      <c r="Q8" s="5"/>
      <c r="R8" s="5"/>
      <c r="S8" s="6"/>
      <c r="T8" s="5"/>
      <c r="U8" s="5"/>
      <c r="V8" s="5"/>
      <c r="W8" s="5"/>
      <c r="X8" s="5"/>
      <c r="Y8" s="5"/>
      <c r="Z8" s="5"/>
      <c r="AA8" s="5"/>
      <c r="AB8" s="6"/>
      <c r="AC8" s="5"/>
      <c r="AD8" s="5"/>
      <c r="AE8" s="5"/>
      <c r="AF8" s="5"/>
      <c r="AG8" s="5"/>
      <c r="AH8" s="286"/>
    </row>
    <row r="9" spans="1:34" ht="21">
      <c r="A9" s="329">
        <v>1.03</v>
      </c>
      <c r="B9" s="5" t="s">
        <v>19</v>
      </c>
      <c r="C9" s="5"/>
      <c r="D9" s="5"/>
      <c r="E9" s="332"/>
      <c r="F9" s="6"/>
      <c r="G9" s="5"/>
      <c r="H9" s="5"/>
      <c r="I9" s="105"/>
      <c r="J9" s="105"/>
      <c r="K9" s="5"/>
      <c r="L9" s="5"/>
      <c r="M9" s="5"/>
      <c r="N9" s="5"/>
      <c r="O9" s="5"/>
      <c r="P9" s="5"/>
      <c r="Q9" s="5"/>
      <c r="R9" s="5"/>
      <c r="S9" s="6"/>
      <c r="T9" s="5"/>
      <c r="U9" s="5"/>
      <c r="V9" s="5"/>
      <c r="W9" s="5"/>
      <c r="X9" s="5"/>
      <c r="Y9" s="5"/>
      <c r="Z9" s="5"/>
      <c r="AA9" s="5"/>
      <c r="AB9" s="6"/>
      <c r="AC9" s="5"/>
      <c r="AD9" s="5"/>
      <c r="AE9" s="5"/>
      <c r="AF9" s="5"/>
      <c r="AG9" s="5"/>
      <c r="AH9" s="286"/>
    </row>
    <row r="10" spans="1:34" ht="40.5">
      <c r="A10" s="329">
        <v>1.04</v>
      </c>
      <c r="B10" s="7" t="s">
        <v>20</v>
      </c>
      <c r="C10" s="7"/>
      <c r="D10" s="7"/>
      <c r="E10" s="332"/>
      <c r="F10" s="6"/>
      <c r="G10" s="7"/>
      <c r="H10" s="7"/>
      <c r="I10" s="106"/>
      <c r="J10" s="106"/>
      <c r="K10" s="7"/>
      <c r="L10" s="7"/>
      <c r="M10" s="7"/>
      <c r="N10" s="7"/>
      <c r="O10" s="7"/>
      <c r="P10" s="7"/>
      <c r="Q10" s="7"/>
      <c r="R10" s="7"/>
      <c r="S10" s="6"/>
      <c r="T10" s="7"/>
      <c r="U10" s="7"/>
      <c r="V10" s="7"/>
      <c r="W10" s="7"/>
      <c r="X10" s="7"/>
      <c r="Y10" s="7"/>
      <c r="Z10" s="7"/>
      <c r="AA10" s="7"/>
      <c r="AB10" s="6"/>
      <c r="AC10" s="7"/>
      <c r="AD10" s="7"/>
      <c r="AE10" s="7"/>
      <c r="AF10" s="7"/>
      <c r="AG10" s="7"/>
      <c r="AH10" s="286"/>
    </row>
    <row r="11" spans="1:34" ht="21">
      <c r="A11" s="329">
        <v>1.05</v>
      </c>
      <c r="B11" s="7" t="s">
        <v>21</v>
      </c>
      <c r="C11" s="7"/>
      <c r="D11" s="7"/>
      <c r="E11" s="332"/>
      <c r="F11" s="6"/>
      <c r="G11" s="7"/>
      <c r="H11" s="7"/>
      <c r="I11" s="106"/>
      <c r="J11" s="106"/>
      <c r="K11" s="7"/>
      <c r="L11" s="7"/>
      <c r="M11" s="7"/>
      <c r="N11" s="7"/>
      <c r="O11" s="7"/>
      <c r="P11" s="7"/>
      <c r="Q11" s="7"/>
      <c r="R11" s="7"/>
      <c r="S11" s="6"/>
      <c r="T11" s="7"/>
      <c r="U11" s="7"/>
      <c r="V11" s="7"/>
      <c r="W11" s="7"/>
      <c r="X11" s="7"/>
      <c r="Y11" s="7"/>
      <c r="Z11" s="7"/>
      <c r="AA11" s="7"/>
      <c r="AB11" s="6"/>
      <c r="AC11" s="7"/>
      <c r="AD11" s="7"/>
      <c r="AE11" s="7"/>
      <c r="AF11" s="7"/>
      <c r="AG11" s="7"/>
      <c r="AH11" s="286"/>
    </row>
    <row r="12" spans="1:34" ht="40.5">
      <c r="A12" s="329">
        <v>1.06</v>
      </c>
      <c r="B12" s="8" t="s">
        <v>22</v>
      </c>
      <c r="C12" s="8"/>
      <c r="D12" s="8"/>
      <c r="E12" s="11"/>
      <c r="F12" s="10"/>
      <c r="G12" s="8"/>
      <c r="H12" s="8"/>
      <c r="I12" s="107"/>
      <c r="J12" s="107"/>
      <c r="K12" s="8"/>
      <c r="L12" s="8"/>
      <c r="M12" s="8"/>
      <c r="N12" s="8"/>
      <c r="O12" s="8"/>
      <c r="P12" s="8"/>
      <c r="Q12" s="8"/>
      <c r="R12" s="8"/>
      <c r="S12" s="10"/>
      <c r="T12" s="8"/>
      <c r="U12" s="8"/>
      <c r="V12" s="8"/>
      <c r="W12" s="8"/>
      <c r="X12" s="8"/>
      <c r="Y12" s="8"/>
      <c r="Z12" s="8"/>
      <c r="AA12" s="8"/>
      <c r="AB12" s="10"/>
      <c r="AC12" s="8"/>
      <c r="AD12" s="8"/>
      <c r="AE12" s="8"/>
      <c r="AF12" s="8"/>
      <c r="AG12" s="8"/>
      <c r="AH12" s="286"/>
    </row>
    <row r="13" spans="1:34" ht="40.5">
      <c r="A13" s="329">
        <v>1.07</v>
      </c>
      <c r="B13" s="8" t="s">
        <v>23</v>
      </c>
      <c r="C13" s="8"/>
      <c r="D13" s="8"/>
      <c r="E13" s="9"/>
      <c r="F13" s="10"/>
      <c r="G13" s="8"/>
      <c r="H13" s="8"/>
      <c r="I13" s="107"/>
      <c r="J13" s="107"/>
      <c r="K13" s="8"/>
      <c r="L13" s="8"/>
      <c r="M13" s="8"/>
      <c r="N13" s="8"/>
      <c r="O13" s="8"/>
      <c r="P13" s="8"/>
      <c r="Q13" s="8"/>
      <c r="R13" s="8"/>
      <c r="S13" s="10"/>
      <c r="T13" s="8"/>
      <c r="U13" s="8"/>
      <c r="V13" s="8"/>
      <c r="W13" s="8"/>
      <c r="X13" s="8"/>
      <c r="Y13" s="8"/>
      <c r="Z13" s="8"/>
      <c r="AA13" s="8"/>
      <c r="AB13" s="10"/>
      <c r="AC13" s="8"/>
      <c r="AD13" s="8"/>
      <c r="AE13" s="8"/>
      <c r="AF13" s="8"/>
      <c r="AG13" s="8"/>
      <c r="AH13" s="286"/>
    </row>
    <row r="14" spans="1:34" ht="40.5">
      <c r="A14" s="4">
        <v>2</v>
      </c>
      <c r="B14" s="12" t="s">
        <v>24</v>
      </c>
      <c r="C14" s="12"/>
      <c r="D14" s="12"/>
      <c r="E14" s="13"/>
      <c r="F14" s="14"/>
      <c r="G14" s="12"/>
      <c r="H14" s="12"/>
      <c r="I14" s="108"/>
      <c r="J14" s="108"/>
      <c r="K14" s="12"/>
      <c r="L14" s="12"/>
      <c r="M14" s="12"/>
      <c r="N14" s="12"/>
      <c r="O14" s="12"/>
      <c r="P14" s="12"/>
      <c r="Q14" s="12"/>
      <c r="R14" s="12"/>
      <c r="S14" s="14"/>
      <c r="T14" s="12"/>
      <c r="U14" s="12"/>
      <c r="V14" s="12"/>
      <c r="W14" s="12"/>
      <c r="X14" s="12"/>
      <c r="Y14" s="12"/>
      <c r="Z14" s="12"/>
      <c r="AA14" s="12"/>
      <c r="AB14" s="14"/>
      <c r="AC14" s="12"/>
      <c r="AD14" s="12"/>
      <c r="AE14" s="12"/>
      <c r="AF14" s="12"/>
      <c r="AG14" s="12"/>
      <c r="AH14" s="286"/>
    </row>
    <row r="15" spans="1:34" ht="21">
      <c r="A15" s="4"/>
      <c r="B15" s="12" t="s">
        <v>25</v>
      </c>
      <c r="C15" s="12"/>
      <c r="D15" s="12"/>
      <c r="E15" s="13"/>
      <c r="F15" s="14"/>
      <c r="G15" s="12"/>
      <c r="H15" s="12"/>
      <c r="I15" s="108"/>
      <c r="J15" s="108"/>
      <c r="K15" s="12"/>
      <c r="L15" s="12"/>
      <c r="M15" s="12"/>
      <c r="N15" s="12"/>
      <c r="O15" s="12"/>
      <c r="P15" s="12"/>
      <c r="Q15" s="12"/>
      <c r="R15" s="12"/>
      <c r="S15" s="14"/>
      <c r="T15" s="12"/>
      <c r="U15" s="12"/>
      <c r="V15" s="12"/>
      <c r="W15" s="12"/>
      <c r="X15" s="12"/>
      <c r="Y15" s="12"/>
      <c r="Z15" s="12"/>
      <c r="AA15" s="12"/>
      <c r="AB15" s="14"/>
      <c r="AC15" s="12"/>
      <c r="AD15" s="12"/>
      <c r="AE15" s="12"/>
      <c r="AF15" s="12"/>
      <c r="AG15" s="12"/>
      <c r="AH15" s="286"/>
    </row>
    <row r="16" spans="1:34" ht="21">
      <c r="A16" s="329"/>
      <c r="B16" s="15" t="s">
        <v>26</v>
      </c>
      <c r="C16" s="15"/>
      <c r="D16" s="15"/>
      <c r="E16" s="16"/>
      <c r="F16" s="17"/>
      <c r="G16" s="15"/>
      <c r="H16" s="15"/>
      <c r="I16" s="109"/>
      <c r="J16" s="109"/>
      <c r="K16" s="15"/>
      <c r="L16" s="15"/>
      <c r="M16" s="15"/>
      <c r="N16" s="15"/>
      <c r="O16" s="15"/>
      <c r="P16" s="15"/>
      <c r="Q16" s="15"/>
      <c r="R16" s="15"/>
      <c r="S16" s="17"/>
      <c r="T16" s="15"/>
      <c r="U16" s="15"/>
      <c r="V16" s="15"/>
      <c r="W16" s="15"/>
      <c r="X16" s="15"/>
      <c r="Y16" s="15"/>
      <c r="Z16" s="15"/>
      <c r="AA16" s="15"/>
      <c r="AB16" s="17"/>
      <c r="AC16" s="15"/>
      <c r="AD16" s="15"/>
      <c r="AE16" s="15"/>
      <c r="AF16" s="15"/>
      <c r="AG16" s="15"/>
      <c r="AH16" s="286"/>
    </row>
    <row r="17" spans="1:34" ht="40.5">
      <c r="A17" s="329">
        <v>2.0099999999999998</v>
      </c>
      <c r="B17" s="7" t="s">
        <v>27</v>
      </c>
      <c r="C17" s="7"/>
      <c r="D17" s="7"/>
      <c r="E17" s="332"/>
      <c r="F17" s="6"/>
      <c r="G17" s="7"/>
      <c r="H17" s="7"/>
      <c r="I17" s="106"/>
      <c r="J17" s="106"/>
      <c r="K17" s="7"/>
      <c r="L17" s="7"/>
      <c r="M17" s="7"/>
      <c r="N17" s="7"/>
      <c r="O17" s="7"/>
      <c r="P17" s="7"/>
      <c r="Q17" s="7"/>
      <c r="R17" s="7"/>
      <c r="S17" s="55"/>
      <c r="T17" s="7"/>
      <c r="U17" s="7"/>
      <c r="V17" s="7"/>
      <c r="W17" s="7"/>
      <c r="X17" s="7"/>
      <c r="Y17" s="7"/>
      <c r="Z17" s="7"/>
      <c r="AA17" s="7"/>
      <c r="AB17" s="55"/>
      <c r="AC17" s="7"/>
      <c r="AD17" s="7"/>
      <c r="AE17" s="7"/>
      <c r="AF17" s="7"/>
      <c r="AG17" s="7"/>
      <c r="AH17" s="286"/>
    </row>
    <row r="18" spans="1:34" ht="40.5">
      <c r="A18" s="329">
        <v>2.02</v>
      </c>
      <c r="B18" s="7" t="s">
        <v>28</v>
      </c>
      <c r="C18" s="7"/>
      <c r="D18" s="7"/>
      <c r="E18" s="332"/>
      <c r="F18" s="6"/>
      <c r="G18" s="7"/>
      <c r="H18" s="7"/>
      <c r="I18" s="106"/>
      <c r="J18" s="106"/>
      <c r="K18" s="7"/>
      <c r="L18" s="7"/>
      <c r="M18" s="7"/>
      <c r="N18" s="7"/>
      <c r="O18" s="7"/>
      <c r="P18" s="7"/>
      <c r="Q18" s="7"/>
      <c r="R18" s="7"/>
      <c r="S18" s="55"/>
      <c r="T18" s="7"/>
      <c r="U18" s="7"/>
      <c r="V18" s="7"/>
      <c r="W18" s="7"/>
      <c r="X18" s="7"/>
      <c r="Y18" s="7"/>
      <c r="Z18" s="7"/>
      <c r="AA18" s="7"/>
      <c r="AB18" s="55"/>
      <c r="AC18" s="7"/>
      <c r="AD18" s="7"/>
      <c r="AE18" s="7"/>
      <c r="AF18" s="7"/>
      <c r="AG18" s="7"/>
      <c r="AH18" s="286"/>
    </row>
    <row r="19" spans="1:34" ht="21">
      <c r="A19" s="329">
        <v>2.0299999999999998</v>
      </c>
      <c r="B19" s="7" t="s">
        <v>29</v>
      </c>
      <c r="C19" s="7"/>
      <c r="D19" s="7"/>
      <c r="E19" s="332"/>
      <c r="F19" s="6"/>
      <c r="G19" s="7"/>
      <c r="H19" s="7"/>
      <c r="I19" s="106"/>
      <c r="J19" s="106"/>
      <c r="K19" s="7"/>
      <c r="L19" s="7"/>
      <c r="M19" s="7"/>
      <c r="N19" s="7"/>
      <c r="O19" s="7"/>
      <c r="P19" s="7"/>
      <c r="Q19" s="7"/>
      <c r="R19" s="7"/>
      <c r="S19" s="73"/>
      <c r="T19" s="7"/>
      <c r="U19" s="7"/>
      <c r="V19" s="7"/>
      <c r="W19" s="7"/>
      <c r="X19" s="7"/>
      <c r="Y19" s="7"/>
      <c r="Z19" s="7"/>
      <c r="AA19" s="7"/>
      <c r="AB19" s="73"/>
      <c r="AC19" s="7"/>
      <c r="AD19" s="7"/>
      <c r="AE19" s="7"/>
      <c r="AF19" s="7"/>
      <c r="AG19" s="7"/>
      <c r="AH19" s="286"/>
    </row>
    <row r="20" spans="1:34" ht="40.5">
      <c r="A20" s="329">
        <v>2.04</v>
      </c>
      <c r="B20" s="7" t="s">
        <v>30</v>
      </c>
      <c r="C20" s="7"/>
      <c r="D20" s="7"/>
      <c r="E20" s="332"/>
      <c r="F20" s="6"/>
      <c r="G20" s="7"/>
      <c r="H20" s="7"/>
      <c r="I20" s="106"/>
      <c r="J20" s="106"/>
      <c r="K20" s="7"/>
      <c r="L20" s="7"/>
      <c r="M20" s="7"/>
      <c r="N20" s="7"/>
      <c r="O20" s="7"/>
      <c r="P20" s="7"/>
      <c r="Q20" s="7"/>
      <c r="R20" s="7"/>
      <c r="S20" s="70"/>
      <c r="T20" s="7"/>
      <c r="U20" s="7"/>
      <c r="V20" s="7"/>
      <c r="W20" s="7"/>
      <c r="X20" s="7"/>
      <c r="Y20" s="7"/>
      <c r="Z20" s="7"/>
      <c r="AA20" s="7"/>
      <c r="AB20" s="70"/>
      <c r="AC20" s="7"/>
      <c r="AD20" s="7"/>
      <c r="AE20" s="7"/>
      <c r="AF20" s="7"/>
      <c r="AG20" s="7"/>
      <c r="AH20" s="286"/>
    </row>
    <row r="21" spans="1:34" ht="21">
      <c r="A21" s="329"/>
      <c r="B21" s="17" t="s">
        <v>31</v>
      </c>
      <c r="C21" s="17"/>
      <c r="D21" s="17"/>
      <c r="E21" s="16"/>
      <c r="F21" s="17"/>
      <c r="G21" s="17"/>
      <c r="H21" s="17"/>
      <c r="I21" s="110"/>
      <c r="J21" s="110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86"/>
    </row>
    <row r="22" spans="1:34" ht="21">
      <c r="A22" s="329"/>
      <c r="B22" s="15" t="s">
        <v>32</v>
      </c>
      <c r="C22" s="15"/>
      <c r="D22" s="15"/>
      <c r="E22" s="16"/>
      <c r="F22" s="17"/>
      <c r="G22" s="15"/>
      <c r="H22" s="15"/>
      <c r="I22" s="109"/>
      <c r="J22" s="109"/>
      <c r="K22" s="15"/>
      <c r="L22" s="15"/>
      <c r="M22" s="15"/>
      <c r="N22" s="15"/>
      <c r="O22" s="15"/>
      <c r="P22" s="15"/>
      <c r="Q22" s="15"/>
      <c r="R22" s="15"/>
      <c r="S22" s="17"/>
      <c r="T22" s="15"/>
      <c r="U22" s="15"/>
      <c r="V22" s="15"/>
      <c r="W22" s="15"/>
      <c r="X22" s="15"/>
      <c r="Y22" s="15"/>
      <c r="Z22" s="15"/>
      <c r="AA22" s="15"/>
      <c r="AB22" s="17"/>
      <c r="AC22" s="15"/>
      <c r="AD22" s="15"/>
      <c r="AE22" s="15"/>
      <c r="AF22" s="15"/>
      <c r="AG22" s="15"/>
      <c r="AH22" s="286"/>
    </row>
    <row r="23" spans="1:34" ht="40.5">
      <c r="A23" s="329">
        <v>2.0499999999999998</v>
      </c>
      <c r="B23" s="18" t="s">
        <v>33</v>
      </c>
      <c r="C23" s="18"/>
      <c r="D23" s="18"/>
      <c r="E23" s="19"/>
      <c r="F23" s="20"/>
      <c r="G23" s="18"/>
      <c r="H23" s="18"/>
      <c r="I23" s="111"/>
      <c r="J23" s="111"/>
      <c r="K23" s="18"/>
      <c r="L23" s="18"/>
      <c r="M23" s="18"/>
      <c r="N23" s="18"/>
      <c r="O23" s="18"/>
      <c r="P23" s="18"/>
      <c r="Q23" s="18"/>
      <c r="R23" s="18"/>
      <c r="S23" s="55"/>
      <c r="T23" s="18"/>
      <c r="U23" s="18"/>
      <c r="V23" s="18"/>
      <c r="W23" s="18"/>
      <c r="X23" s="18"/>
      <c r="Y23" s="18"/>
      <c r="Z23" s="18"/>
      <c r="AA23" s="18"/>
      <c r="AB23" s="55"/>
      <c r="AC23" s="18"/>
      <c r="AD23" s="18"/>
      <c r="AE23" s="18"/>
      <c r="AF23" s="18"/>
      <c r="AG23" s="18"/>
      <c r="AH23" s="286"/>
    </row>
    <row r="24" spans="1:34" ht="21">
      <c r="A24" s="329">
        <v>2.06</v>
      </c>
      <c r="B24" s="18" t="s">
        <v>34</v>
      </c>
      <c r="C24" s="18"/>
      <c r="D24" s="18"/>
      <c r="E24" s="19"/>
      <c r="F24" s="20"/>
      <c r="G24" s="18"/>
      <c r="H24" s="18"/>
      <c r="I24" s="111"/>
      <c r="J24" s="111"/>
      <c r="K24" s="18"/>
      <c r="L24" s="18"/>
      <c r="M24" s="18"/>
      <c r="N24" s="18"/>
      <c r="O24" s="18"/>
      <c r="P24" s="18"/>
      <c r="Q24" s="18"/>
      <c r="R24" s="18"/>
      <c r="S24" s="55"/>
      <c r="T24" s="18"/>
      <c r="U24" s="18"/>
      <c r="V24" s="18"/>
      <c r="W24" s="18"/>
      <c r="X24" s="18"/>
      <c r="Y24" s="18"/>
      <c r="Z24" s="18"/>
      <c r="AA24" s="18"/>
      <c r="AB24" s="55"/>
      <c r="AC24" s="18"/>
      <c r="AD24" s="18"/>
      <c r="AE24" s="18"/>
      <c r="AF24" s="18"/>
      <c r="AG24" s="18"/>
      <c r="AH24" s="286"/>
    </row>
    <row r="25" spans="1:34" ht="60.75">
      <c r="A25" s="329">
        <v>2.0699999999999998</v>
      </c>
      <c r="B25" s="18" t="s">
        <v>35</v>
      </c>
      <c r="C25" s="18"/>
      <c r="D25" s="18"/>
      <c r="E25" s="19"/>
      <c r="F25" s="20"/>
      <c r="G25" s="18"/>
      <c r="H25" s="18"/>
      <c r="I25" s="111"/>
      <c r="J25" s="111"/>
      <c r="K25" s="18"/>
      <c r="L25" s="18"/>
      <c r="M25" s="18"/>
      <c r="N25" s="18"/>
      <c r="O25" s="18"/>
      <c r="P25" s="18"/>
      <c r="Q25" s="18"/>
      <c r="R25" s="18"/>
      <c r="S25" s="55"/>
      <c r="T25" s="18"/>
      <c r="U25" s="18"/>
      <c r="V25" s="18"/>
      <c r="W25" s="18"/>
      <c r="X25" s="18"/>
      <c r="Y25" s="18"/>
      <c r="Z25" s="18"/>
      <c r="AA25" s="18"/>
      <c r="AB25" s="55"/>
      <c r="AC25" s="18"/>
      <c r="AD25" s="18"/>
      <c r="AE25" s="18"/>
      <c r="AF25" s="18"/>
      <c r="AG25" s="18"/>
      <c r="AH25" s="286"/>
    </row>
    <row r="26" spans="1:34" ht="21">
      <c r="A26" s="329">
        <v>2.08</v>
      </c>
      <c r="B26" s="18" t="s">
        <v>36</v>
      </c>
      <c r="C26" s="18"/>
      <c r="D26" s="18"/>
      <c r="E26" s="19"/>
      <c r="F26" s="20"/>
      <c r="G26" s="18"/>
      <c r="H26" s="18"/>
      <c r="I26" s="111"/>
      <c r="J26" s="111"/>
      <c r="K26" s="18"/>
      <c r="L26" s="18"/>
      <c r="M26" s="18"/>
      <c r="N26" s="18"/>
      <c r="O26" s="18"/>
      <c r="P26" s="18"/>
      <c r="Q26" s="18"/>
      <c r="R26" s="18"/>
      <c r="S26" s="20"/>
      <c r="T26" s="18"/>
      <c r="U26" s="18"/>
      <c r="V26" s="18"/>
      <c r="W26" s="18"/>
      <c r="X26" s="18"/>
      <c r="Y26" s="18"/>
      <c r="Z26" s="18"/>
      <c r="AA26" s="18"/>
      <c r="AB26" s="20"/>
      <c r="AC26" s="18"/>
      <c r="AD26" s="18"/>
      <c r="AE26" s="18"/>
      <c r="AF26" s="18"/>
      <c r="AG26" s="18"/>
      <c r="AH26" s="286"/>
    </row>
    <row r="27" spans="1:34" ht="21">
      <c r="A27" s="329" t="s">
        <v>37</v>
      </c>
      <c r="B27" s="21" t="s">
        <v>38</v>
      </c>
      <c r="C27" s="21"/>
      <c r="D27" s="21"/>
      <c r="E27" s="22"/>
      <c r="F27" s="23"/>
      <c r="G27" s="21"/>
      <c r="H27" s="21"/>
      <c r="I27" s="112"/>
      <c r="J27" s="112"/>
      <c r="K27" s="21"/>
      <c r="L27" s="21"/>
      <c r="M27" s="21"/>
      <c r="N27" s="21"/>
      <c r="O27" s="21"/>
      <c r="P27" s="21"/>
      <c r="Q27" s="21"/>
      <c r="R27" s="21"/>
      <c r="S27" s="89"/>
      <c r="T27" s="21"/>
      <c r="U27" s="21"/>
      <c r="V27" s="21"/>
      <c r="W27" s="21"/>
      <c r="X27" s="21"/>
      <c r="Y27" s="21"/>
      <c r="Z27" s="21"/>
      <c r="AA27" s="21"/>
      <c r="AB27" s="89"/>
      <c r="AC27" s="21"/>
      <c r="AD27" s="21"/>
      <c r="AE27" s="21"/>
      <c r="AF27" s="21"/>
      <c r="AG27" s="21"/>
      <c r="AH27" s="286"/>
    </row>
    <row r="28" spans="1:34" ht="40.5">
      <c r="A28" s="329" t="s">
        <v>39</v>
      </c>
      <c r="B28" s="21" t="s">
        <v>40</v>
      </c>
      <c r="C28" s="21"/>
      <c r="D28" s="21"/>
      <c r="E28" s="22"/>
      <c r="F28" s="23"/>
      <c r="G28" s="21"/>
      <c r="H28" s="21"/>
      <c r="I28" s="112"/>
      <c r="J28" s="112"/>
      <c r="K28" s="21"/>
      <c r="L28" s="21"/>
      <c r="M28" s="21"/>
      <c r="N28" s="21"/>
      <c r="O28" s="21"/>
      <c r="P28" s="21"/>
      <c r="Q28" s="21"/>
      <c r="R28" s="21"/>
      <c r="S28" s="23"/>
      <c r="T28" s="21"/>
      <c r="U28" s="21"/>
      <c r="V28" s="21"/>
      <c r="W28" s="21"/>
      <c r="X28" s="21"/>
      <c r="Y28" s="21"/>
      <c r="Z28" s="21"/>
      <c r="AA28" s="21"/>
      <c r="AB28" s="23"/>
      <c r="AC28" s="21"/>
      <c r="AD28" s="21"/>
      <c r="AE28" s="21"/>
      <c r="AF28" s="21"/>
      <c r="AG28" s="21"/>
      <c r="AH28" s="286"/>
    </row>
    <row r="29" spans="1:34" ht="81">
      <c r="A29" s="329" t="s">
        <v>41</v>
      </c>
      <c r="B29" s="21" t="s">
        <v>42</v>
      </c>
      <c r="C29" s="21"/>
      <c r="D29" s="21"/>
      <c r="E29" s="22"/>
      <c r="F29" s="23"/>
      <c r="G29" s="21"/>
      <c r="H29" s="21"/>
      <c r="I29" s="112"/>
      <c r="J29" s="112"/>
      <c r="K29" s="21"/>
      <c r="L29" s="21"/>
      <c r="M29" s="21"/>
      <c r="N29" s="21"/>
      <c r="O29" s="21"/>
      <c r="P29" s="21"/>
      <c r="Q29" s="21"/>
      <c r="R29" s="21"/>
      <c r="S29" s="55"/>
      <c r="T29" s="21"/>
      <c r="U29" s="21"/>
      <c r="V29" s="21"/>
      <c r="W29" s="21"/>
      <c r="X29" s="21"/>
      <c r="Y29" s="21"/>
      <c r="Z29" s="21"/>
      <c r="AA29" s="21"/>
      <c r="AB29" s="55"/>
      <c r="AC29" s="21"/>
      <c r="AD29" s="21"/>
      <c r="AE29" s="21"/>
      <c r="AF29" s="21"/>
      <c r="AG29" s="21"/>
      <c r="AH29" s="286"/>
    </row>
    <row r="30" spans="1:34" ht="40.5">
      <c r="A30" s="329" t="s">
        <v>43</v>
      </c>
      <c r="B30" s="21" t="s">
        <v>44</v>
      </c>
      <c r="C30" s="21"/>
      <c r="D30" s="21"/>
      <c r="E30" s="22"/>
      <c r="F30" s="23"/>
      <c r="G30" s="21"/>
      <c r="H30" s="21"/>
      <c r="I30" s="112"/>
      <c r="J30" s="112"/>
      <c r="K30" s="21"/>
      <c r="L30" s="21"/>
      <c r="M30" s="21"/>
      <c r="N30" s="21"/>
      <c r="O30" s="21"/>
      <c r="P30" s="21"/>
      <c r="Q30" s="21"/>
      <c r="R30" s="21"/>
      <c r="S30" s="55"/>
      <c r="T30" s="21"/>
      <c r="U30" s="21"/>
      <c r="V30" s="21"/>
      <c r="W30" s="21"/>
      <c r="X30" s="21"/>
      <c r="Y30" s="21"/>
      <c r="Z30" s="21"/>
      <c r="AA30" s="21"/>
      <c r="AB30" s="55"/>
      <c r="AC30" s="21"/>
      <c r="AD30" s="21"/>
      <c r="AE30" s="21"/>
      <c r="AF30" s="21"/>
      <c r="AG30" s="21"/>
      <c r="AH30" s="286"/>
    </row>
    <row r="31" spans="1:34" ht="40.5">
      <c r="A31" s="329" t="s">
        <v>45</v>
      </c>
      <c r="B31" s="21" t="s">
        <v>46</v>
      </c>
      <c r="C31" s="21"/>
      <c r="D31" s="21"/>
      <c r="E31" s="22"/>
      <c r="F31" s="23"/>
      <c r="G31" s="21"/>
      <c r="H31" s="21"/>
      <c r="I31" s="112"/>
      <c r="J31" s="112"/>
      <c r="K31" s="21"/>
      <c r="L31" s="21"/>
      <c r="M31" s="21"/>
      <c r="N31" s="21"/>
      <c r="O31" s="21"/>
      <c r="P31" s="21"/>
      <c r="Q31" s="21"/>
      <c r="R31" s="21"/>
      <c r="S31" s="55"/>
      <c r="T31" s="21"/>
      <c r="U31" s="21"/>
      <c r="V31" s="21"/>
      <c r="W31" s="21"/>
      <c r="X31" s="21"/>
      <c r="Y31" s="21"/>
      <c r="Z31" s="21"/>
      <c r="AA31" s="21"/>
      <c r="AB31" s="55"/>
      <c r="AC31" s="21"/>
      <c r="AD31" s="21"/>
      <c r="AE31" s="21"/>
      <c r="AF31" s="21"/>
      <c r="AG31" s="21"/>
      <c r="AH31" s="286"/>
    </row>
    <row r="32" spans="1:34" ht="60.75">
      <c r="A32" s="329" t="s">
        <v>47</v>
      </c>
      <c r="B32" s="21" t="s">
        <v>48</v>
      </c>
      <c r="C32" s="21"/>
      <c r="D32" s="21"/>
      <c r="E32" s="22"/>
      <c r="F32" s="23"/>
      <c r="G32" s="21"/>
      <c r="H32" s="21"/>
      <c r="I32" s="112"/>
      <c r="J32" s="112"/>
      <c r="K32" s="21"/>
      <c r="L32" s="21"/>
      <c r="M32" s="21"/>
      <c r="N32" s="21"/>
      <c r="O32" s="21"/>
      <c r="P32" s="21"/>
      <c r="Q32" s="21"/>
      <c r="R32" s="21"/>
      <c r="S32" s="55"/>
      <c r="T32" s="21"/>
      <c r="U32" s="21"/>
      <c r="V32" s="21"/>
      <c r="W32" s="21"/>
      <c r="X32" s="21"/>
      <c r="Y32" s="21"/>
      <c r="Z32" s="21"/>
      <c r="AA32" s="21"/>
      <c r="AB32" s="55"/>
      <c r="AC32" s="21"/>
      <c r="AD32" s="21"/>
      <c r="AE32" s="21"/>
      <c r="AF32" s="21"/>
      <c r="AG32" s="21"/>
      <c r="AH32" s="286"/>
    </row>
    <row r="33" spans="1:34" ht="60.75">
      <c r="A33" s="329" t="s">
        <v>49</v>
      </c>
      <c r="B33" s="21" t="s">
        <v>50</v>
      </c>
      <c r="C33" s="21"/>
      <c r="D33" s="21"/>
      <c r="E33" s="22"/>
      <c r="F33" s="23"/>
      <c r="G33" s="21"/>
      <c r="H33" s="21"/>
      <c r="I33" s="112"/>
      <c r="J33" s="112"/>
      <c r="K33" s="21"/>
      <c r="L33" s="21"/>
      <c r="M33" s="21"/>
      <c r="N33" s="21"/>
      <c r="O33" s="21"/>
      <c r="P33" s="21"/>
      <c r="Q33" s="21"/>
      <c r="R33" s="21"/>
      <c r="S33" s="55"/>
      <c r="T33" s="21"/>
      <c r="U33" s="21"/>
      <c r="V33" s="21"/>
      <c r="W33" s="21"/>
      <c r="X33" s="21"/>
      <c r="Y33" s="21"/>
      <c r="Z33" s="21"/>
      <c r="AA33" s="21"/>
      <c r="AB33" s="55"/>
      <c r="AC33" s="21"/>
      <c r="AD33" s="21"/>
      <c r="AE33" s="21"/>
      <c r="AF33" s="21"/>
      <c r="AG33" s="21"/>
      <c r="AH33" s="286"/>
    </row>
    <row r="34" spans="1:34" ht="40.5">
      <c r="A34" s="329">
        <v>2.09</v>
      </c>
      <c r="B34" s="21" t="s">
        <v>51</v>
      </c>
      <c r="C34" s="21"/>
      <c r="D34" s="21"/>
      <c r="E34" s="22"/>
      <c r="F34" s="23"/>
      <c r="G34" s="21"/>
      <c r="H34" s="21"/>
      <c r="I34" s="112"/>
      <c r="J34" s="112"/>
      <c r="K34" s="21"/>
      <c r="L34" s="21"/>
      <c r="M34" s="21"/>
      <c r="N34" s="21"/>
      <c r="O34" s="21"/>
      <c r="P34" s="21"/>
      <c r="Q34" s="21"/>
      <c r="R34" s="21"/>
      <c r="S34" s="55"/>
      <c r="T34" s="21"/>
      <c r="U34" s="21"/>
      <c r="V34" s="21"/>
      <c r="W34" s="21"/>
      <c r="X34" s="21"/>
      <c r="Y34" s="21"/>
      <c r="Z34" s="21"/>
      <c r="AA34" s="21"/>
      <c r="AB34" s="55"/>
      <c r="AC34" s="21"/>
      <c r="AD34" s="21"/>
      <c r="AE34" s="21"/>
      <c r="AF34" s="21"/>
      <c r="AG34" s="21"/>
      <c r="AH34" s="286"/>
    </row>
    <row r="35" spans="1:34" ht="40.5">
      <c r="A35" s="329">
        <v>2.1</v>
      </c>
      <c r="B35" s="21" t="s">
        <v>52</v>
      </c>
      <c r="C35" s="21"/>
      <c r="D35" s="21"/>
      <c r="E35" s="22"/>
      <c r="F35" s="23"/>
      <c r="G35" s="21"/>
      <c r="H35" s="21"/>
      <c r="I35" s="112"/>
      <c r="J35" s="112"/>
      <c r="K35" s="21"/>
      <c r="L35" s="21"/>
      <c r="M35" s="21"/>
      <c r="N35" s="21"/>
      <c r="O35" s="21"/>
      <c r="P35" s="21"/>
      <c r="Q35" s="21"/>
      <c r="R35" s="21"/>
      <c r="S35" s="55"/>
      <c r="T35" s="21"/>
      <c r="U35" s="21"/>
      <c r="V35" s="21"/>
      <c r="W35" s="21"/>
      <c r="X35" s="21"/>
      <c r="Y35" s="21"/>
      <c r="Z35" s="21"/>
      <c r="AA35" s="21"/>
      <c r="AB35" s="55"/>
      <c r="AC35" s="21"/>
      <c r="AD35" s="21"/>
      <c r="AE35" s="21"/>
      <c r="AF35" s="21"/>
      <c r="AG35" s="21"/>
      <c r="AH35" s="286"/>
    </row>
    <row r="36" spans="1:34" ht="40.5">
      <c r="A36" s="329">
        <f>+A35+0.01</f>
        <v>2.11</v>
      </c>
      <c r="B36" s="21" t="s">
        <v>53</v>
      </c>
      <c r="C36" s="21"/>
      <c r="D36" s="21"/>
      <c r="E36" s="22"/>
      <c r="F36" s="23"/>
      <c r="G36" s="21"/>
      <c r="H36" s="21"/>
      <c r="I36" s="112"/>
      <c r="J36" s="112"/>
      <c r="K36" s="21"/>
      <c r="L36" s="21"/>
      <c r="M36" s="21"/>
      <c r="N36" s="21"/>
      <c r="O36" s="21"/>
      <c r="P36" s="21"/>
      <c r="Q36" s="21"/>
      <c r="R36" s="21"/>
      <c r="S36" s="73"/>
      <c r="T36" s="21"/>
      <c r="U36" s="21"/>
      <c r="V36" s="21"/>
      <c r="W36" s="21"/>
      <c r="X36" s="21"/>
      <c r="Y36" s="21"/>
      <c r="Z36" s="21"/>
      <c r="AA36" s="21"/>
      <c r="AB36" s="73"/>
      <c r="AC36" s="21"/>
      <c r="AD36" s="21"/>
      <c r="AE36" s="21"/>
      <c r="AF36" s="21"/>
      <c r="AG36" s="21"/>
      <c r="AH36" s="286"/>
    </row>
    <row r="37" spans="1:34" ht="40.5">
      <c r="A37" s="329">
        <f t="shared" ref="A37:A43" si="0">+A36+0.01</f>
        <v>2.1199999999999997</v>
      </c>
      <c r="B37" s="21" t="s">
        <v>54</v>
      </c>
      <c r="C37" s="21"/>
      <c r="D37" s="21"/>
      <c r="E37" s="22"/>
      <c r="F37" s="23"/>
      <c r="G37" s="21"/>
      <c r="H37" s="21"/>
      <c r="I37" s="112"/>
      <c r="J37" s="112"/>
      <c r="K37" s="21"/>
      <c r="L37" s="21"/>
      <c r="M37" s="21"/>
      <c r="N37" s="21"/>
      <c r="O37" s="21"/>
      <c r="P37" s="21"/>
      <c r="Q37" s="21"/>
      <c r="R37" s="21"/>
      <c r="S37" s="73"/>
      <c r="T37" s="21"/>
      <c r="U37" s="21"/>
      <c r="V37" s="21"/>
      <c r="W37" s="21"/>
      <c r="X37" s="21"/>
      <c r="Y37" s="21"/>
      <c r="Z37" s="21"/>
      <c r="AA37" s="21"/>
      <c r="AB37" s="73"/>
      <c r="AC37" s="21"/>
      <c r="AD37" s="21"/>
      <c r="AE37" s="21"/>
      <c r="AF37" s="21"/>
      <c r="AG37" s="21"/>
      <c r="AH37" s="286"/>
    </row>
    <row r="38" spans="1:34" ht="40.5">
      <c r="A38" s="329">
        <f t="shared" si="0"/>
        <v>2.1299999999999994</v>
      </c>
      <c r="B38" s="21" t="s">
        <v>55</v>
      </c>
      <c r="C38" s="21"/>
      <c r="D38" s="21"/>
      <c r="E38" s="22"/>
      <c r="F38" s="23"/>
      <c r="G38" s="21"/>
      <c r="H38" s="21"/>
      <c r="I38" s="112"/>
      <c r="J38" s="112"/>
      <c r="K38" s="21"/>
      <c r="L38" s="21"/>
      <c r="M38" s="21"/>
      <c r="N38" s="21"/>
      <c r="O38" s="21"/>
      <c r="P38" s="21"/>
      <c r="Q38" s="21"/>
      <c r="R38" s="21"/>
      <c r="S38" s="73"/>
      <c r="T38" s="21"/>
      <c r="U38" s="21"/>
      <c r="V38" s="21"/>
      <c r="W38" s="21"/>
      <c r="X38" s="21"/>
      <c r="Y38" s="21"/>
      <c r="Z38" s="21"/>
      <c r="AA38" s="21"/>
      <c r="AB38" s="73"/>
      <c r="AC38" s="21"/>
      <c r="AD38" s="21"/>
      <c r="AE38" s="21"/>
      <c r="AF38" s="21"/>
      <c r="AG38" s="21"/>
      <c r="AH38" s="286"/>
    </row>
    <row r="39" spans="1:34" ht="40.5">
      <c r="A39" s="329">
        <f t="shared" si="0"/>
        <v>2.1399999999999992</v>
      </c>
      <c r="B39" s="21" t="s">
        <v>56</v>
      </c>
      <c r="C39" s="21"/>
      <c r="D39" s="21"/>
      <c r="E39" s="22"/>
      <c r="F39" s="23"/>
      <c r="G39" s="21"/>
      <c r="H39" s="21"/>
      <c r="I39" s="112"/>
      <c r="J39" s="112"/>
      <c r="K39" s="21"/>
      <c r="L39" s="21"/>
      <c r="M39" s="21"/>
      <c r="N39" s="21"/>
      <c r="O39" s="21"/>
      <c r="P39" s="21"/>
      <c r="Q39" s="21"/>
      <c r="R39" s="21"/>
      <c r="S39" s="55"/>
      <c r="T39" s="21"/>
      <c r="U39" s="21"/>
      <c r="V39" s="21"/>
      <c r="W39" s="21"/>
      <c r="X39" s="21"/>
      <c r="Y39" s="21"/>
      <c r="Z39" s="21"/>
      <c r="AA39" s="21"/>
      <c r="AB39" s="55"/>
      <c r="AC39" s="21"/>
      <c r="AD39" s="21"/>
      <c r="AE39" s="21"/>
      <c r="AF39" s="21"/>
      <c r="AG39" s="21"/>
      <c r="AH39" s="286"/>
    </row>
    <row r="40" spans="1:34" ht="40.5">
      <c r="A40" s="329">
        <f t="shared" si="0"/>
        <v>2.149999999999999</v>
      </c>
      <c r="B40" s="21" t="s">
        <v>57</v>
      </c>
      <c r="C40" s="21"/>
      <c r="D40" s="21"/>
      <c r="E40" s="22"/>
      <c r="F40" s="23"/>
      <c r="G40" s="21"/>
      <c r="H40" s="21"/>
      <c r="I40" s="112"/>
      <c r="J40" s="112"/>
      <c r="K40" s="21"/>
      <c r="L40" s="21"/>
      <c r="M40" s="21"/>
      <c r="N40" s="21"/>
      <c r="O40" s="21"/>
      <c r="P40" s="21"/>
      <c r="Q40" s="21"/>
      <c r="R40" s="21"/>
      <c r="S40" s="55"/>
      <c r="T40" s="21"/>
      <c r="U40" s="21"/>
      <c r="V40" s="21"/>
      <c r="W40" s="21"/>
      <c r="X40" s="21"/>
      <c r="Y40" s="21"/>
      <c r="Z40" s="21"/>
      <c r="AA40" s="21"/>
      <c r="AB40" s="55"/>
      <c r="AC40" s="21"/>
      <c r="AD40" s="21"/>
      <c r="AE40" s="21"/>
      <c r="AF40" s="21"/>
      <c r="AG40" s="21"/>
      <c r="AH40" s="286"/>
    </row>
    <row r="41" spans="1:34" ht="40.5">
      <c r="A41" s="329">
        <f t="shared" si="0"/>
        <v>2.1599999999999988</v>
      </c>
      <c r="B41" s="21" t="s">
        <v>58</v>
      </c>
      <c r="C41" s="21"/>
      <c r="D41" s="21"/>
      <c r="E41" s="22"/>
      <c r="F41" s="23"/>
      <c r="G41" s="21"/>
      <c r="H41" s="21"/>
      <c r="I41" s="112"/>
      <c r="J41" s="112"/>
      <c r="K41" s="21"/>
      <c r="L41" s="21"/>
      <c r="M41" s="21"/>
      <c r="N41" s="21"/>
      <c r="O41" s="21"/>
      <c r="P41" s="21"/>
      <c r="Q41" s="21"/>
      <c r="R41" s="21"/>
      <c r="S41" s="55"/>
      <c r="T41" s="21"/>
      <c r="U41" s="21"/>
      <c r="V41" s="21"/>
      <c r="W41" s="21"/>
      <c r="X41" s="21"/>
      <c r="Y41" s="21"/>
      <c r="Z41" s="21"/>
      <c r="AA41" s="21"/>
      <c r="AB41" s="55"/>
      <c r="AC41" s="21"/>
      <c r="AD41" s="21"/>
      <c r="AE41" s="21"/>
      <c r="AF41" s="21"/>
      <c r="AG41" s="21"/>
      <c r="AH41" s="286"/>
    </row>
    <row r="42" spans="1:34" ht="40.5">
      <c r="A42" s="329">
        <f t="shared" si="0"/>
        <v>2.1699999999999986</v>
      </c>
      <c r="B42" s="21" t="s">
        <v>59</v>
      </c>
      <c r="C42" s="21"/>
      <c r="D42" s="21"/>
      <c r="E42" s="22"/>
      <c r="F42" s="23"/>
      <c r="G42" s="21"/>
      <c r="H42" s="21"/>
      <c r="I42" s="112"/>
      <c r="J42" s="112"/>
      <c r="K42" s="21"/>
      <c r="L42" s="21"/>
      <c r="M42" s="21"/>
      <c r="N42" s="21"/>
      <c r="O42" s="21"/>
      <c r="P42" s="21"/>
      <c r="Q42" s="21"/>
      <c r="R42" s="21"/>
      <c r="S42" s="55"/>
      <c r="T42" s="21"/>
      <c r="U42" s="21"/>
      <c r="V42" s="21"/>
      <c r="W42" s="21"/>
      <c r="X42" s="21"/>
      <c r="Y42" s="21"/>
      <c r="Z42" s="21"/>
      <c r="AA42" s="21"/>
      <c r="AB42" s="55"/>
      <c r="AC42" s="21"/>
      <c r="AD42" s="21"/>
      <c r="AE42" s="21"/>
      <c r="AF42" s="21"/>
      <c r="AG42" s="21"/>
      <c r="AH42" s="286"/>
    </row>
    <row r="43" spans="1:34" ht="40.5">
      <c r="A43" s="329">
        <f t="shared" si="0"/>
        <v>2.1799999999999984</v>
      </c>
      <c r="B43" s="21" t="s">
        <v>60</v>
      </c>
      <c r="C43" s="21"/>
      <c r="D43" s="21"/>
      <c r="E43" s="22"/>
      <c r="F43" s="23"/>
      <c r="G43" s="21"/>
      <c r="H43" s="21"/>
      <c r="I43" s="112"/>
      <c r="J43" s="112"/>
      <c r="K43" s="21"/>
      <c r="L43" s="21"/>
      <c r="M43" s="21"/>
      <c r="N43" s="21"/>
      <c r="O43" s="21"/>
      <c r="P43" s="21"/>
      <c r="Q43" s="21"/>
      <c r="R43" s="21"/>
      <c r="S43" s="55"/>
      <c r="T43" s="21"/>
      <c r="U43" s="21"/>
      <c r="V43" s="21"/>
      <c r="W43" s="21"/>
      <c r="X43" s="21"/>
      <c r="Y43" s="21"/>
      <c r="Z43" s="21"/>
      <c r="AA43" s="21"/>
      <c r="AB43" s="55"/>
      <c r="AC43" s="21"/>
      <c r="AD43" s="21"/>
      <c r="AE43" s="21"/>
      <c r="AF43" s="21"/>
      <c r="AG43" s="21"/>
      <c r="AH43" s="286"/>
    </row>
    <row r="44" spans="1:34" ht="21">
      <c r="A44" s="329"/>
      <c r="B44" s="24" t="s">
        <v>61</v>
      </c>
      <c r="C44" s="24"/>
      <c r="D44" s="24"/>
      <c r="E44" s="25"/>
      <c r="F44" s="24"/>
      <c r="G44" s="24"/>
      <c r="H44" s="24"/>
      <c r="I44" s="113"/>
      <c r="J44" s="11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86"/>
    </row>
    <row r="45" spans="1:34" ht="21">
      <c r="A45" s="329"/>
      <c r="B45" s="17" t="s">
        <v>62</v>
      </c>
      <c r="C45" s="17"/>
      <c r="D45" s="17"/>
      <c r="E45" s="16"/>
      <c r="F45" s="17"/>
      <c r="G45" s="17"/>
      <c r="H45" s="17"/>
      <c r="I45" s="110"/>
      <c r="J45" s="110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86"/>
    </row>
    <row r="46" spans="1:34" ht="21">
      <c r="A46" s="329"/>
      <c r="B46" s="26" t="s">
        <v>63</v>
      </c>
      <c r="C46" s="26"/>
      <c r="D46" s="26"/>
      <c r="E46" s="328"/>
      <c r="F46" s="3"/>
      <c r="G46" s="26"/>
      <c r="H46" s="26"/>
      <c r="I46" s="114"/>
      <c r="J46" s="114"/>
      <c r="K46" s="26"/>
      <c r="L46" s="26"/>
      <c r="M46" s="26"/>
      <c r="N46" s="26"/>
      <c r="O46" s="26"/>
      <c r="P46" s="26"/>
      <c r="Q46" s="26"/>
      <c r="R46" s="26"/>
      <c r="S46" s="3"/>
      <c r="T46" s="26"/>
      <c r="U46" s="26"/>
      <c r="V46" s="26"/>
      <c r="W46" s="26"/>
      <c r="X46" s="26"/>
      <c r="Y46" s="26"/>
      <c r="Z46" s="26"/>
      <c r="AA46" s="26"/>
      <c r="AB46" s="3"/>
      <c r="AC46" s="26"/>
      <c r="AD46" s="26"/>
      <c r="AE46" s="26"/>
      <c r="AF46" s="26"/>
      <c r="AG46" s="26"/>
      <c r="AH46" s="286"/>
    </row>
    <row r="47" spans="1:34" ht="21">
      <c r="A47" s="329"/>
      <c r="B47" s="27" t="s">
        <v>26</v>
      </c>
      <c r="C47" s="27"/>
      <c r="D47" s="27"/>
      <c r="E47" s="28"/>
      <c r="F47" s="29"/>
      <c r="G47" s="27"/>
      <c r="H47" s="27"/>
      <c r="I47" s="115"/>
      <c r="J47" s="115"/>
      <c r="K47" s="27"/>
      <c r="L47" s="27"/>
      <c r="M47" s="27"/>
      <c r="N47" s="27"/>
      <c r="O47" s="27"/>
      <c r="P47" s="27"/>
      <c r="Q47" s="27"/>
      <c r="R47" s="27"/>
      <c r="S47" s="29"/>
      <c r="T47" s="27"/>
      <c r="U47" s="27"/>
      <c r="V47" s="27"/>
      <c r="W47" s="27"/>
      <c r="X47" s="27"/>
      <c r="Y47" s="27"/>
      <c r="Z47" s="27"/>
      <c r="AA47" s="27"/>
      <c r="AB47" s="29"/>
      <c r="AC47" s="27"/>
      <c r="AD47" s="27"/>
      <c r="AE47" s="27"/>
      <c r="AF47" s="27"/>
      <c r="AG47" s="27"/>
      <c r="AH47" s="286"/>
    </row>
    <row r="48" spans="1:34" ht="40.5">
      <c r="A48" s="329">
        <v>2.19</v>
      </c>
      <c r="B48" s="30" t="s">
        <v>64</v>
      </c>
      <c r="C48" s="30"/>
      <c r="D48" s="30"/>
      <c r="E48" s="31"/>
      <c r="F48" s="32"/>
      <c r="G48" s="30"/>
      <c r="H48" s="30"/>
      <c r="I48" s="116"/>
      <c r="J48" s="116"/>
      <c r="K48" s="30"/>
      <c r="L48" s="30"/>
      <c r="M48" s="30"/>
      <c r="N48" s="30"/>
      <c r="O48" s="30"/>
      <c r="P48" s="30"/>
      <c r="Q48" s="30"/>
      <c r="R48" s="30"/>
      <c r="S48" s="55"/>
      <c r="T48" s="30"/>
      <c r="U48" s="30"/>
      <c r="V48" s="30"/>
      <c r="W48" s="30"/>
      <c r="X48" s="30"/>
      <c r="Y48" s="30"/>
      <c r="Z48" s="30"/>
      <c r="AA48" s="30"/>
      <c r="AB48" s="55"/>
      <c r="AC48" s="30"/>
      <c r="AD48" s="30"/>
      <c r="AE48" s="30"/>
      <c r="AF48" s="30"/>
      <c r="AG48" s="30"/>
      <c r="AH48" s="286"/>
    </row>
    <row r="49" spans="1:34" ht="40.5">
      <c r="A49" s="329">
        <f t="shared" ref="A49:A51" si="1">+A48+0.01</f>
        <v>2.1999999999999997</v>
      </c>
      <c r="B49" s="30" t="s">
        <v>65</v>
      </c>
      <c r="C49" s="30"/>
      <c r="D49" s="30"/>
      <c r="E49" s="31"/>
      <c r="F49" s="32"/>
      <c r="G49" s="30"/>
      <c r="H49" s="30"/>
      <c r="I49" s="116"/>
      <c r="J49" s="116"/>
      <c r="K49" s="30"/>
      <c r="L49" s="30"/>
      <c r="M49" s="30"/>
      <c r="N49" s="30"/>
      <c r="O49" s="30"/>
      <c r="P49" s="30"/>
      <c r="Q49" s="30"/>
      <c r="R49" s="30"/>
      <c r="S49" s="55"/>
      <c r="T49" s="30"/>
      <c r="U49" s="30"/>
      <c r="V49" s="30"/>
      <c r="W49" s="30"/>
      <c r="X49" s="30"/>
      <c r="Y49" s="30"/>
      <c r="Z49" s="30"/>
      <c r="AA49" s="30"/>
      <c r="AB49" s="55"/>
      <c r="AC49" s="30"/>
      <c r="AD49" s="30"/>
      <c r="AE49" s="30"/>
      <c r="AF49" s="30"/>
      <c r="AG49" s="30"/>
      <c r="AH49" s="286"/>
    </row>
    <row r="50" spans="1:34" ht="21">
      <c r="A50" s="329">
        <f t="shared" si="1"/>
        <v>2.2099999999999995</v>
      </c>
      <c r="B50" s="30" t="s">
        <v>66</v>
      </c>
      <c r="C50" s="30"/>
      <c r="D50" s="30"/>
      <c r="E50" s="31"/>
      <c r="F50" s="32"/>
      <c r="G50" s="30"/>
      <c r="H50" s="30"/>
      <c r="I50" s="116"/>
      <c r="J50" s="116"/>
      <c r="K50" s="30"/>
      <c r="L50" s="30"/>
      <c r="M50" s="30"/>
      <c r="N50" s="30"/>
      <c r="O50" s="30"/>
      <c r="P50" s="30"/>
      <c r="Q50" s="30"/>
      <c r="R50" s="30"/>
      <c r="S50" s="55"/>
      <c r="T50" s="30"/>
      <c r="U50" s="30"/>
      <c r="V50" s="30"/>
      <c r="W50" s="30"/>
      <c r="X50" s="30"/>
      <c r="Y50" s="30"/>
      <c r="Z50" s="30"/>
      <c r="AA50" s="30"/>
      <c r="AB50" s="55"/>
      <c r="AC50" s="30"/>
      <c r="AD50" s="30"/>
      <c r="AE50" s="30"/>
      <c r="AF50" s="30"/>
      <c r="AG50" s="30"/>
      <c r="AH50" s="286"/>
    </row>
    <row r="51" spans="1:34" ht="40.5">
      <c r="A51" s="329">
        <f t="shared" si="1"/>
        <v>2.2199999999999993</v>
      </c>
      <c r="B51" s="30" t="s">
        <v>30</v>
      </c>
      <c r="C51" s="30"/>
      <c r="D51" s="30"/>
      <c r="E51" s="31"/>
      <c r="F51" s="32"/>
      <c r="G51" s="30"/>
      <c r="H51" s="30"/>
      <c r="I51" s="116"/>
      <c r="J51" s="116"/>
      <c r="K51" s="30"/>
      <c r="L51" s="30"/>
      <c r="M51" s="30"/>
      <c r="N51" s="30"/>
      <c r="O51" s="30"/>
      <c r="P51" s="30"/>
      <c r="Q51" s="30"/>
      <c r="R51" s="30"/>
      <c r="S51" s="32"/>
      <c r="T51" s="30"/>
      <c r="U51" s="30"/>
      <c r="V51" s="30"/>
      <c r="W51" s="30"/>
      <c r="X51" s="30"/>
      <c r="Y51" s="30"/>
      <c r="Z51" s="30"/>
      <c r="AA51" s="30"/>
      <c r="AB51" s="32"/>
      <c r="AC51" s="30"/>
      <c r="AD51" s="30"/>
      <c r="AE51" s="30"/>
      <c r="AF51" s="30"/>
      <c r="AG51" s="30"/>
      <c r="AH51" s="286"/>
    </row>
    <row r="52" spans="1:34" ht="21">
      <c r="A52" s="329"/>
      <c r="B52" s="29" t="s">
        <v>67</v>
      </c>
      <c r="C52" s="29"/>
      <c r="D52" s="29"/>
      <c r="E52" s="28"/>
      <c r="F52" s="29"/>
      <c r="G52" s="29"/>
      <c r="H52" s="29"/>
      <c r="I52" s="117"/>
      <c r="J52" s="117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86"/>
    </row>
    <row r="53" spans="1:34" ht="21">
      <c r="A53" s="329"/>
      <c r="B53" s="33" t="s">
        <v>68</v>
      </c>
      <c r="C53" s="33"/>
      <c r="D53" s="33"/>
      <c r="E53" s="28"/>
      <c r="F53" s="29"/>
      <c r="G53" s="33"/>
      <c r="H53" s="33"/>
      <c r="I53" s="118"/>
      <c r="J53" s="118"/>
      <c r="K53" s="33"/>
      <c r="L53" s="33"/>
      <c r="M53" s="33"/>
      <c r="N53" s="33"/>
      <c r="O53" s="33"/>
      <c r="P53" s="33"/>
      <c r="Q53" s="33"/>
      <c r="R53" s="33"/>
      <c r="S53" s="29"/>
      <c r="T53" s="33"/>
      <c r="U53" s="33"/>
      <c r="V53" s="33"/>
      <c r="W53" s="33"/>
      <c r="X53" s="33"/>
      <c r="Y53" s="33"/>
      <c r="Z53" s="33"/>
      <c r="AA53" s="33"/>
      <c r="AB53" s="29"/>
      <c r="AC53" s="33"/>
      <c r="AD53" s="33"/>
      <c r="AE53" s="33"/>
      <c r="AF53" s="33"/>
      <c r="AG53" s="33"/>
      <c r="AH53" s="286"/>
    </row>
    <row r="54" spans="1:34" ht="40.5">
      <c r="A54" s="329">
        <v>2.23</v>
      </c>
      <c r="B54" s="21" t="s">
        <v>69</v>
      </c>
      <c r="C54" s="21"/>
      <c r="D54" s="21"/>
      <c r="E54" s="22"/>
      <c r="F54" s="23"/>
      <c r="G54" s="21"/>
      <c r="H54" s="21"/>
      <c r="I54" s="112"/>
      <c r="J54" s="112"/>
      <c r="K54" s="21"/>
      <c r="L54" s="21"/>
      <c r="M54" s="21"/>
      <c r="N54" s="21"/>
      <c r="O54" s="21"/>
      <c r="P54" s="21"/>
      <c r="Q54" s="21"/>
      <c r="R54" s="21"/>
      <c r="S54" s="55"/>
      <c r="T54" s="21"/>
      <c r="U54" s="21"/>
      <c r="V54" s="21"/>
      <c r="W54" s="21"/>
      <c r="X54" s="21"/>
      <c r="Y54" s="21"/>
      <c r="Z54" s="21"/>
      <c r="AA54" s="21"/>
      <c r="AB54" s="55"/>
      <c r="AC54" s="21"/>
      <c r="AD54" s="21"/>
      <c r="AE54" s="21"/>
      <c r="AF54" s="21"/>
      <c r="AG54" s="21"/>
      <c r="AH54" s="286"/>
    </row>
    <row r="55" spans="1:34" ht="21">
      <c r="A55" s="329">
        <f t="shared" ref="A55:A75" si="2">+A54+0.01</f>
        <v>2.2399999999999998</v>
      </c>
      <c r="B55" s="21" t="s">
        <v>34</v>
      </c>
      <c r="C55" s="21"/>
      <c r="D55" s="21"/>
      <c r="E55" s="22"/>
      <c r="F55" s="23"/>
      <c r="G55" s="21"/>
      <c r="H55" s="21"/>
      <c r="I55" s="112"/>
      <c r="J55" s="112"/>
      <c r="K55" s="21"/>
      <c r="L55" s="21"/>
      <c r="M55" s="21"/>
      <c r="N55" s="21"/>
      <c r="O55" s="21"/>
      <c r="P55" s="21"/>
      <c r="Q55" s="21"/>
      <c r="R55" s="21"/>
      <c r="S55" s="55"/>
      <c r="T55" s="21"/>
      <c r="U55" s="21"/>
      <c r="V55" s="21"/>
      <c r="W55" s="21"/>
      <c r="X55" s="21"/>
      <c r="Y55" s="21"/>
      <c r="Z55" s="21"/>
      <c r="AA55" s="21"/>
      <c r="AB55" s="55"/>
      <c r="AC55" s="21"/>
      <c r="AD55" s="21"/>
      <c r="AE55" s="21"/>
      <c r="AF55" s="21"/>
      <c r="AG55" s="21"/>
      <c r="AH55" s="286"/>
    </row>
    <row r="56" spans="1:34" ht="60.75">
      <c r="A56" s="329">
        <f t="shared" si="2"/>
        <v>2.2499999999999996</v>
      </c>
      <c r="B56" s="7" t="s">
        <v>70</v>
      </c>
      <c r="C56" s="7"/>
      <c r="D56" s="7"/>
      <c r="E56" s="332"/>
      <c r="F56" s="6"/>
      <c r="G56" s="7"/>
      <c r="H56" s="7"/>
      <c r="I56" s="106"/>
      <c r="J56" s="106"/>
      <c r="K56" s="7"/>
      <c r="L56" s="7"/>
      <c r="M56" s="7"/>
      <c r="N56" s="7"/>
      <c r="O56" s="7"/>
      <c r="P56" s="7"/>
      <c r="Q56" s="7"/>
      <c r="R56" s="7"/>
      <c r="S56" s="55"/>
      <c r="T56" s="7"/>
      <c r="U56" s="7"/>
      <c r="V56" s="7"/>
      <c r="W56" s="7"/>
      <c r="X56" s="7"/>
      <c r="Y56" s="7"/>
      <c r="Z56" s="7"/>
      <c r="AA56" s="7"/>
      <c r="AB56" s="55"/>
      <c r="AC56" s="7"/>
      <c r="AD56" s="7"/>
      <c r="AE56" s="7"/>
      <c r="AF56" s="7"/>
      <c r="AG56" s="7"/>
      <c r="AH56" s="286"/>
    </row>
    <row r="57" spans="1:34" ht="21">
      <c r="A57" s="329">
        <f t="shared" si="2"/>
        <v>2.2599999999999993</v>
      </c>
      <c r="B57" s="21" t="s">
        <v>71</v>
      </c>
      <c r="C57" s="21"/>
      <c r="D57" s="21"/>
      <c r="E57" s="22"/>
      <c r="F57" s="23"/>
      <c r="G57" s="21"/>
      <c r="H57" s="21"/>
      <c r="I57" s="112"/>
      <c r="J57" s="112"/>
      <c r="K57" s="21"/>
      <c r="L57" s="21"/>
      <c r="M57" s="21"/>
      <c r="N57" s="21"/>
      <c r="O57" s="21"/>
      <c r="P57" s="21"/>
      <c r="Q57" s="21"/>
      <c r="R57" s="21"/>
      <c r="S57" s="23"/>
      <c r="T57" s="21"/>
      <c r="U57" s="21"/>
      <c r="V57" s="21"/>
      <c r="W57" s="21"/>
      <c r="X57" s="21"/>
      <c r="Y57" s="21"/>
      <c r="Z57" s="21"/>
      <c r="AA57" s="21"/>
      <c r="AB57" s="23"/>
      <c r="AC57" s="21"/>
      <c r="AD57" s="21"/>
      <c r="AE57" s="21"/>
      <c r="AF57" s="21"/>
      <c r="AG57" s="21"/>
      <c r="AH57" s="286"/>
    </row>
    <row r="58" spans="1:34" ht="21">
      <c r="A58" s="329" t="s">
        <v>37</v>
      </c>
      <c r="B58" s="7" t="s">
        <v>72</v>
      </c>
      <c r="C58" s="7"/>
      <c r="D58" s="7"/>
      <c r="E58" s="332"/>
      <c r="F58" s="6"/>
      <c r="G58" s="7"/>
      <c r="H58" s="7"/>
      <c r="I58" s="106"/>
      <c r="J58" s="106"/>
      <c r="K58" s="7"/>
      <c r="L58" s="7"/>
      <c r="M58" s="7"/>
      <c r="N58" s="7"/>
      <c r="O58" s="7"/>
      <c r="P58" s="7"/>
      <c r="Q58" s="7"/>
      <c r="R58" s="7"/>
      <c r="S58" s="37"/>
      <c r="T58" s="7"/>
      <c r="U58" s="7"/>
      <c r="V58" s="7"/>
      <c r="W58" s="7"/>
      <c r="X58" s="7"/>
      <c r="Y58" s="7"/>
      <c r="Z58" s="7"/>
      <c r="AA58" s="7"/>
      <c r="AB58" s="37"/>
      <c r="AC58" s="7"/>
      <c r="AD58" s="7"/>
      <c r="AE58" s="7"/>
      <c r="AF58" s="7"/>
      <c r="AG58" s="7"/>
      <c r="AH58" s="286"/>
    </row>
    <row r="59" spans="1:34" ht="60.75">
      <c r="A59" s="329" t="s">
        <v>39</v>
      </c>
      <c r="B59" s="7" t="s">
        <v>73</v>
      </c>
      <c r="C59" s="7"/>
      <c r="D59" s="7"/>
      <c r="E59" s="332"/>
      <c r="F59" s="6"/>
      <c r="G59" s="7"/>
      <c r="H59" s="7"/>
      <c r="I59" s="106"/>
      <c r="J59" s="106"/>
      <c r="K59" s="7"/>
      <c r="L59" s="7"/>
      <c r="M59" s="7"/>
      <c r="N59" s="7"/>
      <c r="O59" s="7"/>
      <c r="P59" s="7"/>
      <c r="Q59" s="7"/>
      <c r="R59" s="7"/>
      <c r="S59" s="37"/>
      <c r="T59" s="7"/>
      <c r="U59" s="7"/>
      <c r="V59" s="7"/>
      <c r="W59" s="7"/>
      <c r="X59" s="7"/>
      <c r="Y59" s="7"/>
      <c r="Z59" s="7"/>
      <c r="AA59" s="7"/>
      <c r="AB59" s="37"/>
      <c r="AC59" s="7"/>
      <c r="AD59" s="7"/>
      <c r="AE59" s="7"/>
      <c r="AF59" s="7"/>
      <c r="AG59" s="7"/>
      <c r="AH59" s="286"/>
    </row>
    <row r="60" spans="1:34" ht="40.5">
      <c r="A60" s="329" t="s">
        <v>41</v>
      </c>
      <c r="B60" s="7" t="s">
        <v>74</v>
      </c>
      <c r="C60" s="7"/>
      <c r="D60" s="7"/>
      <c r="E60" s="332"/>
      <c r="F60" s="6"/>
      <c r="G60" s="7"/>
      <c r="H60" s="7"/>
      <c r="I60" s="106"/>
      <c r="J60" s="106"/>
      <c r="K60" s="7"/>
      <c r="L60" s="7"/>
      <c r="M60" s="7"/>
      <c r="N60" s="7"/>
      <c r="O60" s="7"/>
      <c r="P60" s="7"/>
      <c r="Q60" s="7"/>
      <c r="R60" s="7"/>
      <c r="S60" s="89"/>
      <c r="T60" s="7"/>
      <c r="U60" s="7"/>
      <c r="V60" s="7"/>
      <c r="W60" s="7"/>
      <c r="X60" s="7"/>
      <c r="Y60" s="7"/>
      <c r="Z60" s="7"/>
      <c r="AA60" s="7"/>
      <c r="AB60" s="89"/>
      <c r="AC60" s="7"/>
      <c r="AD60" s="7"/>
      <c r="AE60" s="7"/>
      <c r="AF60" s="7"/>
      <c r="AG60" s="7"/>
      <c r="AH60" s="286"/>
    </row>
    <row r="61" spans="1:34" ht="81">
      <c r="A61" s="329" t="s">
        <v>43</v>
      </c>
      <c r="B61" s="7" t="s">
        <v>75</v>
      </c>
      <c r="C61" s="7"/>
      <c r="D61" s="7"/>
      <c r="E61" s="332"/>
      <c r="F61" s="6"/>
      <c r="G61" s="7"/>
      <c r="H61" s="7"/>
      <c r="I61" s="106"/>
      <c r="J61" s="106"/>
      <c r="K61" s="7"/>
      <c r="L61" s="7"/>
      <c r="M61" s="7"/>
      <c r="N61" s="7"/>
      <c r="O61" s="7"/>
      <c r="P61" s="7"/>
      <c r="Q61" s="7"/>
      <c r="R61" s="7"/>
      <c r="S61" s="55"/>
      <c r="T61" s="7"/>
      <c r="U61" s="7"/>
      <c r="V61" s="7"/>
      <c r="W61" s="7"/>
      <c r="X61" s="7"/>
      <c r="Y61" s="7"/>
      <c r="Z61" s="7"/>
      <c r="AA61" s="7"/>
      <c r="AB61" s="55"/>
      <c r="AC61" s="7"/>
      <c r="AD61" s="7"/>
      <c r="AE61" s="7"/>
      <c r="AF61" s="7"/>
      <c r="AG61" s="7"/>
      <c r="AH61" s="286"/>
    </row>
    <row r="62" spans="1:34" ht="40.5">
      <c r="A62" s="329" t="s">
        <v>45</v>
      </c>
      <c r="B62" s="7" t="s">
        <v>76</v>
      </c>
      <c r="C62" s="7"/>
      <c r="D62" s="7"/>
      <c r="E62" s="332"/>
      <c r="F62" s="6"/>
      <c r="G62" s="7"/>
      <c r="H62" s="7"/>
      <c r="I62" s="106"/>
      <c r="J62" s="106"/>
      <c r="K62" s="7"/>
      <c r="L62" s="7"/>
      <c r="M62" s="7"/>
      <c r="N62" s="7"/>
      <c r="O62" s="7"/>
      <c r="P62" s="7"/>
      <c r="Q62" s="7"/>
      <c r="R62" s="7"/>
      <c r="S62" s="55"/>
      <c r="T62" s="7"/>
      <c r="U62" s="7"/>
      <c r="V62" s="7"/>
      <c r="W62" s="7"/>
      <c r="X62" s="7"/>
      <c r="Y62" s="7"/>
      <c r="Z62" s="7"/>
      <c r="AA62" s="7"/>
      <c r="AB62" s="55"/>
      <c r="AC62" s="7"/>
      <c r="AD62" s="7"/>
      <c r="AE62" s="7"/>
      <c r="AF62" s="7"/>
      <c r="AG62" s="7"/>
      <c r="AH62" s="286"/>
    </row>
    <row r="63" spans="1:34" ht="40.5">
      <c r="A63" s="329" t="s">
        <v>47</v>
      </c>
      <c r="B63" s="7" t="s">
        <v>46</v>
      </c>
      <c r="C63" s="7"/>
      <c r="D63" s="7"/>
      <c r="E63" s="332"/>
      <c r="F63" s="6"/>
      <c r="G63" s="7"/>
      <c r="H63" s="7"/>
      <c r="I63" s="106"/>
      <c r="J63" s="106"/>
      <c r="K63" s="7"/>
      <c r="L63" s="7"/>
      <c r="M63" s="7"/>
      <c r="N63" s="7"/>
      <c r="O63" s="7"/>
      <c r="P63" s="7"/>
      <c r="Q63" s="7"/>
      <c r="R63" s="7"/>
      <c r="S63" s="55"/>
      <c r="T63" s="7"/>
      <c r="U63" s="7"/>
      <c r="V63" s="7"/>
      <c r="W63" s="7"/>
      <c r="X63" s="7"/>
      <c r="Y63" s="7"/>
      <c r="Z63" s="7"/>
      <c r="AA63" s="7"/>
      <c r="AB63" s="55"/>
      <c r="AC63" s="7"/>
      <c r="AD63" s="7"/>
      <c r="AE63" s="7"/>
      <c r="AF63" s="7"/>
      <c r="AG63" s="7"/>
      <c r="AH63" s="286"/>
    </row>
    <row r="64" spans="1:34" ht="60.75">
      <c r="A64" s="329" t="s">
        <v>49</v>
      </c>
      <c r="B64" s="7" t="s">
        <v>77</v>
      </c>
      <c r="C64" s="7"/>
      <c r="D64" s="7"/>
      <c r="E64" s="332"/>
      <c r="F64" s="6"/>
      <c r="G64" s="7"/>
      <c r="H64" s="7"/>
      <c r="I64" s="106"/>
      <c r="J64" s="106"/>
      <c r="K64" s="7"/>
      <c r="L64" s="7"/>
      <c r="M64" s="7"/>
      <c r="N64" s="7"/>
      <c r="O64" s="7"/>
      <c r="P64" s="7"/>
      <c r="Q64" s="7"/>
      <c r="R64" s="7"/>
      <c r="S64" s="55"/>
      <c r="T64" s="7"/>
      <c r="U64" s="7"/>
      <c r="V64" s="7"/>
      <c r="W64" s="7"/>
      <c r="X64" s="7"/>
      <c r="Y64" s="7"/>
      <c r="Z64" s="7"/>
      <c r="AA64" s="7"/>
      <c r="AB64" s="55"/>
      <c r="AC64" s="7"/>
      <c r="AD64" s="7"/>
      <c r="AE64" s="7"/>
      <c r="AF64" s="7"/>
      <c r="AG64" s="7"/>
      <c r="AH64" s="286"/>
    </row>
    <row r="65" spans="1:34" ht="60.75">
      <c r="A65" s="329" t="s">
        <v>78</v>
      </c>
      <c r="B65" s="7" t="s">
        <v>79</v>
      </c>
      <c r="C65" s="7"/>
      <c r="D65" s="7"/>
      <c r="E65" s="332"/>
      <c r="F65" s="6"/>
      <c r="G65" s="7"/>
      <c r="H65" s="7"/>
      <c r="I65" s="106"/>
      <c r="J65" s="106"/>
      <c r="K65" s="7"/>
      <c r="L65" s="7"/>
      <c r="M65" s="7"/>
      <c r="N65" s="7"/>
      <c r="O65" s="7"/>
      <c r="P65" s="7"/>
      <c r="Q65" s="7"/>
      <c r="R65" s="7"/>
      <c r="S65" s="55"/>
      <c r="T65" s="7"/>
      <c r="U65" s="7"/>
      <c r="V65" s="7"/>
      <c r="W65" s="7"/>
      <c r="X65" s="7"/>
      <c r="Y65" s="7"/>
      <c r="Z65" s="7"/>
      <c r="AA65" s="7"/>
      <c r="AB65" s="55"/>
      <c r="AC65" s="7"/>
      <c r="AD65" s="7"/>
      <c r="AE65" s="7"/>
      <c r="AF65" s="7"/>
      <c r="AG65" s="7"/>
      <c r="AH65" s="286"/>
    </row>
    <row r="66" spans="1:34" ht="40.5">
      <c r="A66" s="329">
        <v>2.27</v>
      </c>
      <c r="B66" s="18" t="s">
        <v>80</v>
      </c>
      <c r="C66" s="18"/>
      <c r="D66" s="18"/>
      <c r="E66" s="19"/>
      <c r="F66" s="20"/>
      <c r="G66" s="18"/>
      <c r="H66" s="18"/>
      <c r="I66" s="111"/>
      <c r="J66" s="111"/>
      <c r="K66" s="18"/>
      <c r="L66" s="18"/>
      <c r="M66" s="18"/>
      <c r="N66" s="18"/>
      <c r="O66" s="18"/>
      <c r="P66" s="18"/>
      <c r="Q66" s="18"/>
      <c r="R66" s="18"/>
      <c r="S66" s="55"/>
      <c r="T66" s="7"/>
      <c r="U66" s="18"/>
      <c r="V66" s="18"/>
      <c r="W66" s="18"/>
      <c r="X66" s="18"/>
      <c r="Y66" s="18"/>
      <c r="Z66" s="18"/>
      <c r="AA66" s="18"/>
      <c r="AB66" s="55"/>
      <c r="AC66" s="7"/>
      <c r="AD66" s="18"/>
      <c r="AE66" s="18"/>
      <c r="AF66" s="18"/>
      <c r="AG66" s="18"/>
      <c r="AH66" s="286"/>
    </row>
    <row r="67" spans="1:34" ht="40.5">
      <c r="A67" s="329">
        <f t="shared" si="2"/>
        <v>2.2799999999999998</v>
      </c>
      <c r="B67" s="18" t="s">
        <v>81</v>
      </c>
      <c r="C67" s="18"/>
      <c r="D67" s="18"/>
      <c r="E67" s="19"/>
      <c r="F67" s="20"/>
      <c r="G67" s="18"/>
      <c r="H67" s="18"/>
      <c r="I67" s="111"/>
      <c r="J67" s="111"/>
      <c r="K67" s="18"/>
      <c r="L67" s="18"/>
      <c r="M67" s="18"/>
      <c r="N67" s="18"/>
      <c r="O67" s="18"/>
      <c r="P67" s="18"/>
      <c r="Q67" s="18"/>
      <c r="R67" s="18"/>
      <c r="S67" s="55"/>
      <c r="T67" s="7"/>
      <c r="U67" s="18"/>
      <c r="V67" s="18"/>
      <c r="W67" s="18"/>
      <c r="X67" s="18"/>
      <c r="Y67" s="18"/>
      <c r="Z67" s="18"/>
      <c r="AA67" s="18"/>
      <c r="AB67" s="55"/>
      <c r="AC67" s="7"/>
      <c r="AD67" s="18"/>
      <c r="AE67" s="18"/>
      <c r="AF67" s="18"/>
      <c r="AG67" s="18"/>
      <c r="AH67" s="286"/>
    </row>
    <row r="68" spans="1:34" ht="40.5">
      <c r="A68" s="329">
        <f t="shared" si="2"/>
        <v>2.2899999999999996</v>
      </c>
      <c r="B68" s="18" t="s">
        <v>82</v>
      </c>
      <c r="C68" s="18"/>
      <c r="D68" s="18"/>
      <c r="E68" s="19"/>
      <c r="F68" s="20"/>
      <c r="G68" s="18"/>
      <c r="H68" s="18"/>
      <c r="I68" s="111"/>
      <c r="J68" s="111"/>
      <c r="K68" s="18"/>
      <c r="L68" s="18"/>
      <c r="M68" s="18"/>
      <c r="N68" s="18"/>
      <c r="O68" s="18"/>
      <c r="P68" s="18"/>
      <c r="Q68" s="18"/>
      <c r="R68" s="18"/>
      <c r="S68" s="55"/>
      <c r="T68" s="7"/>
      <c r="U68" s="18"/>
      <c r="V68" s="18"/>
      <c r="W68" s="18"/>
      <c r="X68" s="18"/>
      <c r="Y68" s="18"/>
      <c r="Z68" s="18"/>
      <c r="AA68" s="18"/>
      <c r="AB68" s="55"/>
      <c r="AC68" s="7"/>
      <c r="AD68" s="18"/>
      <c r="AE68" s="18"/>
      <c r="AF68" s="18"/>
      <c r="AG68" s="18"/>
      <c r="AH68" s="286"/>
    </row>
    <row r="69" spans="1:34" ht="40.5">
      <c r="A69" s="329">
        <f t="shared" si="2"/>
        <v>2.2999999999999994</v>
      </c>
      <c r="B69" s="18" t="s">
        <v>83</v>
      </c>
      <c r="C69" s="18"/>
      <c r="D69" s="18"/>
      <c r="E69" s="19"/>
      <c r="F69" s="20"/>
      <c r="G69" s="18"/>
      <c r="H69" s="18"/>
      <c r="I69" s="111"/>
      <c r="J69" s="111"/>
      <c r="K69" s="18"/>
      <c r="L69" s="18"/>
      <c r="M69" s="18"/>
      <c r="N69" s="18"/>
      <c r="O69" s="18"/>
      <c r="P69" s="18"/>
      <c r="Q69" s="18"/>
      <c r="R69" s="18"/>
      <c r="S69" s="55"/>
      <c r="T69" s="7"/>
      <c r="U69" s="18"/>
      <c r="V69" s="18"/>
      <c r="W69" s="18"/>
      <c r="X69" s="18"/>
      <c r="Y69" s="18"/>
      <c r="Z69" s="18"/>
      <c r="AA69" s="18"/>
      <c r="AB69" s="55"/>
      <c r="AC69" s="7"/>
      <c r="AD69" s="18"/>
      <c r="AE69" s="18"/>
      <c r="AF69" s="18"/>
      <c r="AG69" s="18"/>
      <c r="AH69" s="286"/>
    </row>
    <row r="70" spans="1:34" ht="40.5">
      <c r="A70" s="329">
        <f t="shared" si="2"/>
        <v>2.3099999999999992</v>
      </c>
      <c r="B70" s="18" t="s">
        <v>84</v>
      </c>
      <c r="C70" s="18"/>
      <c r="D70" s="18"/>
      <c r="E70" s="19"/>
      <c r="F70" s="20"/>
      <c r="G70" s="18"/>
      <c r="H70" s="18"/>
      <c r="I70" s="111"/>
      <c r="J70" s="111"/>
      <c r="K70" s="18"/>
      <c r="L70" s="18"/>
      <c r="M70" s="18"/>
      <c r="N70" s="18"/>
      <c r="O70" s="18"/>
      <c r="P70" s="18"/>
      <c r="Q70" s="18"/>
      <c r="R70" s="18"/>
      <c r="S70" s="55"/>
      <c r="T70" s="7"/>
      <c r="U70" s="18"/>
      <c r="V70" s="18"/>
      <c r="W70" s="18"/>
      <c r="X70" s="18"/>
      <c r="Y70" s="18"/>
      <c r="Z70" s="18"/>
      <c r="AA70" s="18"/>
      <c r="AB70" s="55"/>
      <c r="AC70" s="7"/>
      <c r="AD70" s="18"/>
      <c r="AE70" s="18"/>
      <c r="AF70" s="18"/>
      <c r="AG70" s="18"/>
      <c r="AH70" s="286"/>
    </row>
    <row r="71" spans="1:34" ht="40.5">
      <c r="A71" s="329">
        <f t="shared" si="2"/>
        <v>2.319999999999999</v>
      </c>
      <c r="B71" s="18" t="s">
        <v>85</v>
      </c>
      <c r="C71" s="18"/>
      <c r="D71" s="18"/>
      <c r="E71" s="19"/>
      <c r="F71" s="20"/>
      <c r="G71" s="18"/>
      <c r="H71" s="18"/>
      <c r="I71" s="111"/>
      <c r="J71" s="111"/>
      <c r="K71" s="18"/>
      <c r="L71" s="18"/>
      <c r="M71" s="18"/>
      <c r="N71" s="18"/>
      <c r="O71" s="18"/>
      <c r="P71" s="18"/>
      <c r="Q71" s="18"/>
      <c r="R71" s="18"/>
      <c r="S71" s="55"/>
      <c r="T71" s="7"/>
      <c r="U71" s="18"/>
      <c r="V71" s="18"/>
      <c r="W71" s="18"/>
      <c r="X71" s="18"/>
      <c r="Y71" s="18"/>
      <c r="Z71" s="18"/>
      <c r="AA71" s="18"/>
      <c r="AB71" s="55"/>
      <c r="AC71" s="7"/>
      <c r="AD71" s="18"/>
      <c r="AE71" s="18"/>
      <c r="AF71" s="18"/>
      <c r="AG71" s="18"/>
      <c r="AH71" s="286"/>
    </row>
    <row r="72" spans="1:34" ht="40.5">
      <c r="A72" s="329">
        <f t="shared" si="2"/>
        <v>2.3299999999999987</v>
      </c>
      <c r="B72" s="18" t="s">
        <v>86</v>
      </c>
      <c r="C72" s="18"/>
      <c r="D72" s="18"/>
      <c r="E72" s="19"/>
      <c r="F72" s="20"/>
      <c r="G72" s="18"/>
      <c r="H72" s="18"/>
      <c r="I72" s="111"/>
      <c r="J72" s="111"/>
      <c r="K72" s="18"/>
      <c r="L72" s="18"/>
      <c r="M72" s="18"/>
      <c r="N72" s="18"/>
      <c r="O72" s="18"/>
      <c r="P72" s="18"/>
      <c r="Q72" s="18"/>
      <c r="R72" s="18"/>
      <c r="S72" s="55"/>
      <c r="T72" s="7"/>
      <c r="U72" s="18"/>
      <c r="V72" s="18"/>
      <c r="W72" s="18"/>
      <c r="X72" s="18"/>
      <c r="Y72" s="18"/>
      <c r="Z72" s="18"/>
      <c r="AA72" s="18"/>
      <c r="AB72" s="55"/>
      <c r="AC72" s="7"/>
      <c r="AD72" s="18"/>
      <c r="AE72" s="18"/>
      <c r="AF72" s="18"/>
      <c r="AG72" s="18"/>
      <c r="AH72" s="286"/>
    </row>
    <row r="73" spans="1:34" ht="40.5">
      <c r="A73" s="329">
        <f t="shared" si="2"/>
        <v>2.3399999999999985</v>
      </c>
      <c r="B73" s="18" t="s">
        <v>87</v>
      </c>
      <c r="C73" s="18"/>
      <c r="D73" s="18"/>
      <c r="E73" s="19"/>
      <c r="F73" s="20"/>
      <c r="G73" s="18"/>
      <c r="H73" s="18"/>
      <c r="I73" s="111"/>
      <c r="J73" s="111"/>
      <c r="K73" s="18"/>
      <c r="L73" s="18"/>
      <c r="M73" s="18"/>
      <c r="N73" s="18"/>
      <c r="O73" s="18"/>
      <c r="P73" s="18"/>
      <c r="Q73" s="18"/>
      <c r="R73" s="18"/>
      <c r="S73" s="55"/>
      <c r="T73" s="7"/>
      <c r="U73" s="18"/>
      <c r="V73" s="18"/>
      <c r="W73" s="18"/>
      <c r="X73" s="18"/>
      <c r="Y73" s="18"/>
      <c r="Z73" s="18"/>
      <c r="AA73" s="18"/>
      <c r="AB73" s="55"/>
      <c r="AC73" s="7"/>
      <c r="AD73" s="18"/>
      <c r="AE73" s="18"/>
      <c r="AF73" s="18"/>
      <c r="AG73" s="18"/>
      <c r="AH73" s="286"/>
    </row>
    <row r="74" spans="1:34" ht="40.5">
      <c r="A74" s="329">
        <f t="shared" si="2"/>
        <v>2.3499999999999983</v>
      </c>
      <c r="B74" s="18" t="s">
        <v>88</v>
      </c>
      <c r="C74" s="18"/>
      <c r="D74" s="18"/>
      <c r="E74" s="19"/>
      <c r="F74" s="20"/>
      <c r="G74" s="18"/>
      <c r="H74" s="18"/>
      <c r="I74" s="111"/>
      <c r="J74" s="111"/>
      <c r="K74" s="18"/>
      <c r="L74" s="18"/>
      <c r="M74" s="18"/>
      <c r="N74" s="18"/>
      <c r="O74" s="18"/>
      <c r="P74" s="18"/>
      <c r="Q74" s="18"/>
      <c r="R74" s="18"/>
      <c r="S74" s="55"/>
      <c r="T74" s="7"/>
      <c r="U74" s="18"/>
      <c r="V74" s="18"/>
      <c r="W74" s="18"/>
      <c r="X74" s="18"/>
      <c r="Y74" s="18"/>
      <c r="Z74" s="18"/>
      <c r="AA74" s="18"/>
      <c r="AB74" s="55"/>
      <c r="AC74" s="7"/>
      <c r="AD74" s="18"/>
      <c r="AE74" s="18"/>
      <c r="AF74" s="18"/>
      <c r="AG74" s="18"/>
      <c r="AH74" s="286"/>
    </row>
    <row r="75" spans="1:34" ht="40.5">
      <c r="A75" s="329">
        <f t="shared" si="2"/>
        <v>2.3599999999999981</v>
      </c>
      <c r="B75" s="18" t="s">
        <v>89</v>
      </c>
      <c r="C75" s="18"/>
      <c r="D75" s="18"/>
      <c r="E75" s="19"/>
      <c r="F75" s="20"/>
      <c r="G75" s="18"/>
      <c r="H75" s="18"/>
      <c r="I75" s="111"/>
      <c r="J75" s="111"/>
      <c r="K75" s="18"/>
      <c r="L75" s="18"/>
      <c r="M75" s="18"/>
      <c r="N75" s="18"/>
      <c r="O75" s="18"/>
      <c r="P75" s="18"/>
      <c r="Q75" s="18"/>
      <c r="R75" s="18"/>
      <c r="S75" s="55"/>
      <c r="T75" s="7"/>
      <c r="U75" s="18"/>
      <c r="V75" s="18"/>
      <c r="W75" s="18"/>
      <c r="X75" s="18"/>
      <c r="Y75" s="18"/>
      <c r="Z75" s="18"/>
      <c r="AA75" s="18"/>
      <c r="AB75" s="55"/>
      <c r="AC75" s="7"/>
      <c r="AD75" s="18"/>
      <c r="AE75" s="18"/>
      <c r="AF75" s="18"/>
      <c r="AG75" s="18"/>
      <c r="AH75" s="286"/>
    </row>
    <row r="76" spans="1:34" ht="21">
      <c r="A76" s="329"/>
      <c r="B76" s="3" t="s">
        <v>61</v>
      </c>
      <c r="C76" s="3"/>
      <c r="D76" s="3"/>
      <c r="E76" s="328"/>
      <c r="F76" s="3"/>
      <c r="G76" s="3"/>
      <c r="H76" s="3"/>
      <c r="I76" s="119"/>
      <c r="J76" s="11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286"/>
    </row>
    <row r="77" spans="1:34" ht="21">
      <c r="A77" s="329"/>
      <c r="B77" s="2" t="s">
        <v>90</v>
      </c>
      <c r="C77" s="2"/>
      <c r="D77" s="2"/>
      <c r="E77" s="328"/>
      <c r="F77" s="3"/>
      <c r="G77" s="2"/>
      <c r="H77" s="2"/>
      <c r="I77" s="104"/>
      <c r="J77" s="104"/>
      <c r="K77" s="2"/>
      <c r="L77" s="2"/>
      <c r="M77" s="2"/>
      <c r="N77" s="2"/>
      <c r="O77" s="2"/>
      <c r="P77" s="2"/>
      <c r="Q77" s="2"/>
      <c r="R77" s="2"/>
      <c r="S77" s="3"/>
      <c r="T77" s="2"/>
      <c r="U77" s="2"/>
      <c r="V77" s="2"/>
      <c r="W77" s="2"/>
      <c r="X77" s="2"/>
      <c r="Y77" s="2"/>
      <c r="Z77" s="2"/>
      <c r="AA77" s="2"/>
      <c r="AB77" s="3"/>
      <c r="AC77" s="2"/>
      <c r="AD77" s="2"/>
      <c r="AE77" s="2"/>
      <c r="AF77" s="2"/>
      <c r="AG77" s="2"/>
      <c r="AH77" s="286"/>
    </row>
    <row r="78" spans="1:34" ht="21">
      <c r="A78" s="329"/>
      <c r="B78" s="26" t="s">
        <v>91</v>
      </c>
      <c r="C78" s="26"/>
      <c r="D78" s="26"/>
      <c r="E78" s="328"/>
      <c r="F78" s="3"/>
      <c r="G78" s="26"/>
      <c r="H78" s="26"/>
      <c r="I78" s="114"/>
      <c r="J78" s="114"/>
      <c r="K78" s="26"/>
      <c r="L78" s="26"/>
      <c r="M78" s="26"/>
      <c r="N78" s="26"/>
      <c r="O78" s="26"/>
      <c r="P78" s="26"/>
      <c r="Q78" s="26"/>
      <c r="R78" s="26"/>
      <c r="S78" s="3"/>
      <c r="T78" s="26"/>
      <c r="U78" s="26"/>
      <c r="V78" s="26"/>
      <c r="W78" s="26"/>
      <c r="X78" s="26"/>
      <c r="Y78" s="26"/>
      <c r="Z78" s="26"/>
      <c r="AA78" s="26"/>
      <c r="AB78" s="3"/>
      <c r="AC78" s="26"/>
      <c r="AD78" s="26"/>
      <c r="AE78" s="26"/>
      <c r="AF78" s="26"/>
      <c r="AG78" s="26"/>
      <c r="AH78" s="286"/>
    </row>
    <row r="79" spans="1:34" ht="40.5">
      <c r="A79" s="4">
        <v>3</v>
      </c>
      <c r="B79" s="12" t="s">
        <v>92</v>
      </c>
      <c r="C79" s="12"/>
      <c r="D79" s="12"/>
      <c r="E79" s="13"/>
      <c r="F79" s="14"/>
      <c r="G79" s="12"/>
      <c r="H79" s="12"/>
      <c r="I79" s="108"/>
      <c r="J79" s="108"/>
      <c r="K79" s="12"/>
      <c r="L79" s="12"/>
      <c r="M79" s="12"/>
      <c r="N79" s="12"/>
      <c r="O79" s="12"/>
      <c r="P79" s="12"/>
      <c r="Q79" s="12"/>
      <c r="R79" s="12"/>
      <c r="S79" s="14"/>
      <c r="T79" s="12"/>
      <c r="U79" s="12"/>
      <c r="V79" s="12"/>
      <c r="W79" s="12"/>
      <c r="X79" s="12"/>
      <c r="Y79" s="12"/>
      <c r="Z79" s="12"/>
      <c r="AA79" s="12"/>
      <c r="AB79" s="14"/>
      <c r="AC79" s="12"/>
      <c r="AD79" s="12"/>
      <c r="AE79" s="12"/>
      <c r="AF79" s="12"/>
      <c r="AG79" s="12"/>
      <c r="AH79" s="286"/>
    </row>
    <row r="80" spans="1:34" ht="21">
      <c r="A80" s="330" t="s">
        <v>93</v>
      </c>
      <c r="B80" s="12" t="s">
        <v>25</v>
      </c>
      <c r="C80" s="12"/>
      <c r="D80" s="12"/>
      <c r="E80" s="13"/>
      <c r="F80" s="14"/>
      <c r="G80" s="12"/>
      <c r="H80" s="12"/>
      <c r="I80" s="108"/>
      <c r="J80" s="108"/>
      <c r="K80" s="12"/>
      <c r="L80" s="12"/>
      <c r="M80" s="12"/>
      <c r="N80" s="12"/>
      <c r="O80" s="12"/>
      <c r="P80" s="12"/>
      <c r="Q80" s="12"/>
      <c r="R80" s="12"/>
      <c r="S80" s="14"/>
      <c r="T80" s="12"/>
      <c r="U80" s="12"/>
      <c r="V80" s="12"/>
      <c r="W80" s="12"/>
      <c r="X80" s="12"/>
      <c r="Y80" s="12"/>
      <c r="Z80" s="12"/>
      <c r="AA80" s="12"/>
      <c r="AB80" s="14"/>
      <c r="AC80" s="12"/>
      <c r="AD80" s="12"/>
      <c r="AE80" s="12"/>
      <c r="AF80" s="12"/>
      <c r="AG80" s="12"/>
      <c r="AH80" s="286"/>
    </row>
    <row r="81" spans="1:34" ht="21">
      <c r="A81" s="329"/>
      <c r="B81" s="15" t="s">
        <v>26</v>
      </c>
      <c r="C81" s="15"/>
      <c r="D81" s="15"/>
      <c r="E81" s="16"/>
      <c r="F81" s="17"/>
      <c r="G81" s="15"/>
      <c r="H81" s="15"/>
      <c r="I81" s="109"/>
      <c r="J81" s="109"/>
      <c r="K81" s="15"/>
      <c r="L81" s="15"/>
      <c r="M81" s="15"/>
      <c r="N81" s="15"/>
      <c r="O81" s="15"/>
      <c r="P81" s="15"/>
      <c r="Q81" s="15"/>
      <c r="R81" s="15"/>
      <c r="S81" s="17"/>
      <c r="T81" s="15"/>
      <c r="U81" s="15"/>
      <c r="V81" s="15"/>
      <c r="W81" s="15"/>
      <c r="X81" s="15"/>
      <c r="Y81" s="15"/>
      <c r="Z81" s="15"/>
      <c r="AA81" s="15"/>
      <c r="AB81" s="17"/>
      <c r="AC81" s="15"/>
      <c r="AD81" s="15"/>
      <c r="AE81" s="15"/>
      <c r="AF81" s="15"/>
      <c r="AG81" s="15"/>
      <c r="AH81" s="286"/>
    </row>
    <row r="82" spans="1:34" ht="40.5">
      <c r="A82" s="329">
        <v>3.01</v>
      </c>
      <c r="B82" s="7" t="s">
        <v>27</v>
      </c>
      <c r="C82" s="7"/>
      <c r="D82" s="7"/>
      <c r="E82" s="332"/>
      <c r="F82" s="6"/>
      <c r="G82" s="7"/>
      <c r="H82" s="7"/>
      <c r="I82" s="106"/>
      <c r="J82" s="106"/>
      <c r="K82" s="7"/>
      <c r="L82" s="7"/>
      <c r="M82" s="7"/>
      <c r="N82" s="7"/>
      <c r="O82" s="7"/>
      <c r="P82" s="7"/>
      <c r="Q82" s="7"/>
      <c r="R82" s="7"/>
      <c r="S82" s="55"/>
      <c r="T82" s="7"/>
      <c r="U82" s="7"/>
      <c r="V82" s="7"/>
      <c r="W82" s="7"/>
      <c r="X82" s="7"/>
      <c r="Y82" s="7"/>
      <c r="Z82" s="7"/>
      <c r="AA82" s="7"/>
      <c r="AB82" s="55"/>
      <c r="AC82" s="7"/>
      <c r="AD82" s="7"/>
      <c r="AE82" s="7"/>
      <c r="AF82" s="7"/>
      <c r="AG82" s="7"/>
      <c r="AH82" s="286"/>
    </row>
    <row r="83" spans="1:34" ht="40.5">
      <c r="A83" s="329">
        <f t="shared" ref="A83:A85" si="3">+A82+0.01</f>
        <v>3.0199999999999996</v>
      </c>
      <c r="B83" s="7" t="s">
        <v>28</v>
      </c>
      <c r="C83" s="7"/>
      <c r="D83" s="7"/>
      <c r="E83" s="332"/>
      <c r="F83" s="6"/>
      <c r="G83" s="7"/>
      <c r="H83" s="7"/>
      <c r="I83" s="106"/>
      <c r="J83" s="106"/>
      <c r="K83" s="7"/>
      <c r="L83" s="7"/>
      <c r="M83" s="7"/>
      <c r="N83" s="7"/>
      <c r="O83" s="7"/>
      <c r="P83" s="7"/>
      <c r="Q83" s="7"/>
      <c r="R83" s="7"/>
      <c r="S83" s="55"/>
      <c r="T83" s="7"/>
      <c r="U83" s="7"/>
      <c r="V83" s="7"/>
      <c r="W83" s="7"/>
      <c r="X83" s="7"/>
      <c r="Y83" s="7"/>
      <c r="Z83" s="7"/>
      <c r="AA83" s="7"/>
      <c r="AB83" s="55"/>
      <c r="AC83" s="7"/>
      <c r="AD83" s="7"/>
      <c r="AE83" s="7"/>
      <c r="AF83" s="7"/>
      <c r="AG83" s="7"/>
      <c r="AH83" s="286"/>
    </row>
    <row r="84" spans="1:34" ht="21">
      <c r="A84" s="329">
        <f t="shared" si="3"/>
        <v>3.0299999999999994</v>
      </c>
      <c r="B84" s="7" t="s">
        <v>29</v>
      </c>
      <c r="C84" s="7"/>
      <c r="D84" s="7"/>
      <c r="E84" s="332"/>
      <c r="F84" s="6"/>
      <c r="G84" s="7"/>
      <c r="H84" s="7"/>
      <c r="I84" s="106"/>
      <c r="J84" s="106"/>
      <c r="K84" s="7"/>
      <c r="L84" s="7"/>
      <c r="M84" s="7"/>
      <c r="N84" s="7"/>
      <c r="O84" s="7"/>
      <c r="P84" s="7"/>
      <c r="Q84" s="7"/>
      <c r="R84" s="7"/>
      <c r="S84" s="73"/>
      <c r="T84" s="7"/>
      <c r="U84" s="7"/>
      <c r="V84" s="7"/>
      <c r="W84" s="7"/>
      <c r="X84" s="7"/>
      <c r="Y84" s="7"/>
      <c r="Z84" s="7"/>
      <c r="AA84" s="7"/>
      <c r="AB84" s="73"/>
      <c r="AC84" s="7"/>
      <c r="AD84" s="7"/>
      <c r="AE84" s="7"/>
      <c r="AF84" s="7"/>
      <c r="AG84" s="7"/>
      <c r="AH84" s="286"/>
    </row>
    <row r="85" spans="1:34" ht="40.5">
      <c r="A85" s="329">
        <f t="shared" si="3"/>
        <v>3.0399999999999991</v>
      </c>
      <c r="B85" s="7" t="s">
        <v>30</v>
      </c>
      <c r="C85" s="7"/>
      <c r="D85" s="7"/>
      <c r="E85" s="332"/>
      <c r="F85" s="6"/>
      <c r="G85" s="7"/>
      <c r="H85" s="7"/>
      <c r="I85" s="106"/>
      <c r="J85" s="106"/>
      <c r="K85" s="7"/>
      <c r="L85" s="7"/>
      <c r="M85" s="7"/>
      <c r="N85" s="7"/>
      <c r="O85" s="7"/>
      <c r="P85" s="7"/>
      <c r="Q85" s="7"/>
      <c r="R85" s="7"/>
      <c r="S85" s="6"/>
      <c r="T85" s="7"/>
      <c r="U85" s="7"/>
      <c r="V85" s="7"/>
      <c r="W85" s="7"/>
      <c r="X85" s="7"/>
      <c r="Y85" s="7"/>
      <c r="Z85" s="7"/>
      <c r="AA85" s="7"/>
      <c r="AB85" s="6"/>
      <c r="AC85" s="7"/>
      <c r="AD85" s="7"/>
      <c r="AE85" s="7"/>
      <c r="AF85" s="7"/>
      <c r="AG85" s="7"/>
      <c r="AH85" s="286"/>
    </row>
    <row r="86" spans="1:34" ht="21">
      <c r="A86" s="329"/>
      <c r="B86" s="17" t="s">
        <v>31</v>
      </c>
      <c r="C86" s="17"/>
      <c r="D86" s="17"/>
      <c r="E86" s="16"/>
      <c r="F86" s="17"/>
      <c r="G86" s="17"/>
      <c r="H86" s="17"/>
      <c r="I86" s="110"/>
      <c r="J86" s="110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286"/>
    </row>
    <row r="87" spans="1:34" ht="21">
      <c r="A87" s="329"/>
      <c r="B87" s="15" t="s">
        <v>32</v>
      </c>
      <c r="C87" s="15"/>
      <c r="D87" s="15"/>
      <c r="E87" s="16"/>
      <c r="F87" s="17"/>
      <c r="G87" s="15"/>
      <c r="H87" s="15"/>
      <c r="I87" s="109"/>
      <c r="J87" s="109"/>
      <c r="K87" s="15"/>
      <c r="L87" s="15"/>
      <c r="M87" s="15"/>
      <c r="N87" s="15"/>
      <c r="O87" s="15"/>
      <c r="P87" s="15"/>
      <c r="Q87" s="15"/>
      <c r="R87" s="15"/>
      <c r="S87" s="17"/>
      <c r="T87" s="15"/>
      <c r="U87" s="15"/>
      <c r="V87" s="15"/>
      <c r="W87" s="15"/>
      <c r="X87" s="15"/>
      <c r="Y87" s="15"/>
      <c r="Z87" s="15"/>
      <c r="AA87" s="15"/>
      <c r="AB87" s="17"/>
      <c r="AC87" s="15"/>
      <c r="AD87" s="15"/>
      <c r="AE87" s="15"/>
      <c r="AF87" s="15"/>
      <c r="AG87" s="15"/>
      <c r="AH87" s="286"/>
    </row>
    <row r="88" spans="1:34" ht="40.5">
      <c r="A88" s="329">
        <v>3.05</v>
      </c>
      <c r="B88" s="18" t="s">
        <v>33</v>
      </c>
      <c r="C88" s="36"/>
      <c r="D88" s="36"/>
      <c r="E88" s="34"/>
      <c r="F88" s="35"/>
      <c r="G88" s="36"/>
      <c r="H88" s="36"/>
      <c r="I88" s="120"/>
      <c r="J88" s="120"/>
      <c r="K88" s="36"/>
      <c r="L88" s="36"/>
      <c r="M88" s="36"/>
      <c r="N88" s="36"/>
      <c r="O88" s="36"/>
      <c r="P88" s="36"/>
      <c r="Q88" s="36"/>
      <c r="R88" s="36"/>
      <c r="S88" s="55"/>
      <c r="T88" s="36"/>
      <c r="U88" s="36"/>
      <c r="V88" s="36"/>
      <c r="W88" s="36"/>
      <c r="X88" s="36"/>
      <c r="Y88" s="36"/>
      <c r="Z88" s="36"/>
      <c r="AA88" s="36"/>
      <c r="AB88" s="55"/>
      <c r="AC88" s="36"/>
      <c r="AD88" s="36"/>
      <c r="AE88" s="36"/>
      <c r="AF88" s="36"/>
      <c r="AG88" s="36"/>
      <c r="AH88" s="286"/>
    </row>
    <row r="89" spans="1:34" ht="21">
      <c r="A89" s="329">
        <f t="shared" ref="A89:A90" si="4">+A88+0.01</f>
        <v>3.0599999999999996</v>
      </c>
      <c r="B89" s="18" t="s">
        <v>34</v>
      </c>
      <c r="C89" s="36"/>
      <c r="D89" s="36"/>
      <c r="E89" s="34"/>
      <c r="F89" s="35"/>
      <c r="G89" s="36"/>
      <c r="H89" s="36"/>
      <c r="I89" s="120"/>
      <c r="J89" s="120"/>
      <c r="K89" s="36"/>
      <c r="L89" s="36"/>
      <c r="M89" s="36"/>
      <c r="N89" s="36"/>
      <c r="O89" s="36"/>
      <c r="P89" s="36"/>
      <c r="Q89" s="36"/>
      <c r="R89" s="36"/>
      <c r="S89" s="55"/>
      <c r="T89" s="36"/>
      <c r="U89" s="36"/>
      <c r="V89" s="36"/>
      <c r="W89" s="36"/>
      <c r="X89" s="36"/>
      <c r="Y89" s="36"/>
      <c r="Z89" s="36"/>
      <c r="AA89" s="36"/>
      <c r="AB89" s="55"/>
      <c r="AC89" s="36"/>
      <c r="AD89" s="36"/>
      <c r="AE89" s="36"/>
      <c r="AF89" s="36"/>
      <c r="AG89" s="36"/>
      <c r="AH89" s="286"/>
    </row>
    <row r="90" spans="1:34" ht="60.75">
      <c r="A90" s="329">
        <f t="shared" si="4"/>
        <v>3.0699999999999994</v>
      </c>
      <c r="B90" s="18" t="s">
        <v>35</v>
      </c>
      <c r="C90" s="36"/>
      <c r="D90" s="36"/>
      <c r="E90" s="34"/>
      <c r="F90" s="35"/>
      <c r="G90" s="36"/>
      <c r="H90" s="36"/>
      <c r="I90" s="120"/>
      <c r="J90" s="120"/>
      <c r="K90" s="36"/>
      <c r="L90" s="36"/>
      <c r="M90" s="36"/>
      <c r="N90" s="36"/>
      <c r="O90" s="36"/>
      <c r="P90" s="36"/>
      <c r="Q90" s="36"/>
      <c r="R90" s="36"/>
      <c r="S90" s="55"/>
      <c r="T90" s="36"/>
      <c r="U90" s="36"/>
      <c r="V90" s="36"/>
      <c r="W90" s="36"/>
      <c r="X90" s="36"/>
      <c r="Y90" s="36"/>
      <c r="Z90" s="36"/>
      <c r="AA90" s="36"/>
      <c r="AB90" s="55"/>
      <c r="AC90" s="36"/>
      <c r="AD90" s="36"/>
      <c r="AE90" s="36"/>
      <c r="AF90" s="36"/>
      <c r="AG90" s="36"/>
      <c r="AH90" s="286"/>
    </row>
    <row r="91" spans="1:34" ht="21">
      <c r="A91" s="329"/>
      <c r="B91" s="18" t="s">
        <v>36</v>
      </c>
      <c r="C91" s="36"/>
      <c r="D91" s="36"/>
      <c r="E91" s="34"/>
      <c r="F91" s="35"/>
      <c r="G91" s="36"/>
      <c r="H91" s="36"/>
      <c r="I91" s="120"/>
      <c r="J91" s="120"/>
      <c r="K91" s="36"/>
      <c r="L91" s="36"/>
      <c r="M91" s="36"/>
      <c r="N91" s="36"/>
      <c r="O91" s="36"/>
      <c r="P91" s="36"/>
      <c r="Q91" s="36"/>
      <c r="R91" s="36"/>
      <c r="S91" s="35"/>
      <c r="T91" s="36"/>
      <c r="U91" s="36"/>
      <c r="V91" s="36"/>
      <c r="W91" s="36"/>
      <c r="X91" s="36"/>
      <c r="Y91" s="36"/>
      <c r="Z91" s="36"/>
      <c r="AA91" s="36"/>
      <c r="AB91" s="35"/>
      <c r="AC91" s="36"/>
      <c r="AD91" s="36"/>
      <c r="AE91" s="36"/>
      <c r="AF91" s="36"/>
      <c r="AG91" s="36"/>
      <c r="AH91" s="286"/>
    </row>
    <row r="92" spans="1:34" ht="21">
      <c r="A92" s="329" t="s">
        <v>37</v>
      </c>
      <c r="B92" s="21" t="s">
        <v>38</v>
      </c>
      <c r="C92" s="290"/>
      <c r="D92" s="290"/>
      <c r="E92" s="291"/>
      <c r="F92" s="292"/>
      <c r="G92" s="290"/>
      <c r="H92" s="290"/>
      <c r="I92" s="293"/>
      <c r="J92" s="293"/>
      <c r="K92" s="290"/>
      <c r="L92" s="290"/>
      <c r="M92" s="290"/>
      <c r="N92" s="290"/>
      <c r="O92" s="290"/>
      <c r="P92" s="290"/>
      <c r="Q92" s="290"/>
      <c r="R92" s="290"/>
      <c r="S92" s="89"/>
      <c r="T92" s="290"/>
      <c r="U92" s="290"/>
      <c r="V92" s="290"/>
      <c r="W92" s="290"/>
      <c r="X92" s="290"/>
      <c r="Y92" s="290"/>
      <c r="Z92" s="290"/>
      <c r="AA92" s="290"/>
      <c r="AB92" s="89"/>
      <c r="AC92" s="290"/>
      <c r="AD92" s="290"/>
      <c r="AE92" s="290"/>
      <c r="AF92" s="290"/>
      <c r="AG92" s="290"/>
      <c r="AH92" s="286"/>
    </row>
    <row r="93" spans="1:34" ht="40.5">
      <c r="A93" s="329" t="s">
        <v>39</v>
      </c>
      <c r="B93" s="21" t="s">
        <v>40</v>
      </c>
      <c r="C93" s="7"/>
      <c r="D93" s="7"/>
      <c r="E93" s="332"/>
      <c r="F93" s="6"/>
      <c r="G93" s="7"/>
      <c r="H93" s="7"/>
      <c r="I93" s="106"/>
      <c r="J93" s="106"/>
      <c r="K93" s="7"/>
      <c r="L93" s="7"/>
      <c r="M93" s="7"/>
      <c r="N93" s="7"/>
      <c r="O93" s="7"/>
      <c r="P93" s="7"/>
      <c r="Q93" s="7"/>
      <c r="R93" s="7"/>
      <c r="S93" s="23"/>
      <c r="T93" s="7"/>
      <c r="U93" s="7"/>
      <c r="V93" s="7"/>
      <c r="W93" s="7"/>
      <c r="X93" s="7"/>
      <c r="Y93" s="7"/>
      <c r="Z93" s="7"/>
      <c r="AA93" s="7"/>
      <c r="AB93" s="23"/>
      <c r="AC93" s="7"/>
      <c r="AD93" s="7"/>
      <c r="AE93" s="7"/>
      <c r="AF93" s="7"/>
      <c r="AG93" s="7"/>
      <c r="AH93" s="286"/>
    </row>
    <row r="94" spans="1:34" ht="81">
      <c r="A94" s="329" t="s">
        <v>41</v>
      </c>
      <c r="B94" s="21" t="s">
        <v>42</v>
      </c>
      <c r="C94" s="7"/>
      <c r="D94" s="7"/>
      <c r="E94" s="332"/>
      <c r="F94" s="6"/>
      <c r="G94" s="7"/>
      <c r="H94" s="7"/>
      <c r="I94" s="106"/>
      <c r="J94" s="106"/>
      <c r="K94" s="7"/>
      <c r="L94" s="7"/>
      <c r="M94" s="7"/>
      <c r="N94" s="7"/>
      <c r="O94" s="7"/>
      <c r="P94" s="7"/>
      <c r="Q94" s="7"/>
      <c r="R94" s="7"/>
      <c r="S94" s="55"/>
      <c r="T94" s="7"/>
      <c r="U94" s="7"/>
      <c r="V94" s="7"/>
      <c r="W94" s="7"/>
      <c r="X94" s="7"/>
      <c r="Y94" s="7"/>
      <c r="Z94" s="7"/>
      <c r="AA94" s="7"/>
      <c r="AB94" s="55"/>
      <c r="AC94" s="7"/>
      <c r="AD94" s="7"/>
      <c r="AE94" s="7"/>
      <c r="AF94" s="7"/>
      <c r="AG94" s="7"/>
      <c r="AH94" s="286"/>
    </row>
    <row r="95" spans="1:34" ht="40.5">
      <c r="A95" s="329" t="s">
        <v>43</v>
      </c>
      <c r="B95" s="21" t="s">
        <v>44</v>
      </c>
      <c r="C95" s="7"/>
      <c r="D95" s="7"/>
      <c r="E95" s="332"/>
      <c r="F95" s="6"/>
      <c r="G95" s="7"/>
      <c r="H95" s="7"/>
      <c r="I95" s="106"/>
      <c r="J95" s="106"/>
      <c r="K95" s="7"/>
      <c r="L95" s="7"/>
      <c r="M95" s="7"/>
      <c r="N95" s="7"/>
      <c r="O95" s="7"/>
      <c r="P95" s="7"/>
      <c r="Q95" s="7"/>
      <c r="R95" s="7"/>
      <c r="S95" s="55"/>
      <c r="T95" s="7"/>
      <c r="U95" s="7"/>
      <c r="V95" s="7"/>
      <c r="W95" s="7"/>
      <c r="X95" s="7"/>
      <c r="Y95" s="7"/>
      <c r="Z95" s="7"/>
      <c r="AA95" s="7"/>
      <c r="AB95" s="55"/>
      <c r="AC95" s="7"/>
      <c r="AD95" s="7"/>
      <c r="AE95" s="7"/>
      <c r="AF95" s="7"/>
      <c r="AG95" s="7"/>
      <c r="AH95" s="286"/>
    </row>
    <row r="96" spans="1:34" ht="40.5">
      <c r="A96" s="329" t="s">
        <v>45</v>
      </c>
      <c r="B96" s="21" t="s">
        <v>46</v>
      </c>
      <c r="C96" s="7"/>
      <c r="D96" s="7"/>
      <c r="E96" s="332"/>
      <c r="F96" s="6"/>
      <c r="G96" s="7"/>
      <c r="H96" s="7"/>
      <c r="I96" s="106"/>
      <c r="J96" s="106"/>
      <c r="K96" s="7"/>
      <c r="L96" s="7"/>
      <c r="M96" s="7"/>
      <c r="N96" s="7"/>
      <c r="O96" s="7"/>
      <c r="P96" s="7"/>
      <c r="Q96" s="7"/>
      <c r="R96" s="7"/>
      <c r="S96" s="55"/>
      <c r="T96" s="7"/>
      <c r="U96" s="7"/>
      <c r="V96" s="7"/>
      <c r="W96" s="7"/>
      <c r="X96" s="7"/>
      <c r="Y96" s="7"/>
      <c r="Z96" s="7"/>
      <c r="AA96" s="7"/>
      <c r="AB96" s="55"/>
      <c r="AC96" s="7"/>
      <c r="AD96" s="7"/>
      <c r="AE96" s="7"/>
      <c r="AF96" s="7"/>
      <c r="AG96" s="7"/>
      <c r="AH96" s="286"/>
    </row>
    <row r="97" spans="1:34" ht="60.75">
      <c r="A97" s="329" t="s">
        <v>47</v>
      </c>
      <c r="B97" s="21" t="s">
        <v>48</v>
      </c>
      <c r="C97" s="7"/>
      <c r="D97" s="7"/>
      <c r="E97" s="332"/>
      <c r="F97" s="6"/>
      <c r="G97" s="7"/>
      <c r="H97" s="7"/>
      <c r="I97" s="106"/>
      <c r="J97" s="106"/>
      <c r="K97" s="7"/>
      <c r="L97" s="7"/>
      <c r="M97" s="7"/>
      <c r="N97" s="7"/>
      <c r="O97" s="7"/>
      <c r="P97" s="7"/>
      <c r="Q97" s="7"/>
      <c r="R97" s="7"/>
      <c r="S97" s="55"/>
      <c r="T97" s="7"/>
      <c r="U97" s="7"/>
      <c r="V97" s="7"/>
      <c r="W97" s="7"/>
      <c r="X97" s="7"/>
      <c r="Y97" s="7"/>
      <c r="Z97" s="7"/>
      <c r="AA97" s="7"/>
      <c r="AB97" s="55"/>
      <c r="AC97" s="7"/>
      <c r="AD97" s="7"/>
      <c r="AE97" s="7"/>
      <c r="AF97" s="7"/>
      <c r="AG97" s="7"/>
      <c r="AH97" s="286"/>
    </row>
    <row r="98" spans="1:34" ht="60.75">
      <c r="A98" s="329" t="s">
        <v>49</v>
      </c>
      <c r="B98" s="21" t="s">
        <v>50</v>
      </c>
      <c r="C98" s="7"/>
      <c r="D98" s="7"/>
      <c r="E98" s="332"/>
      <c r="F98" s="6"/>
      <c r="G98" s="7"/>
      <c r="H98" s="7"/>
      <c r="I98" s="106"/>
      <c r="J98" s="106"/>
      <c r="K98" s="7"/>
      <c r="L98" s="7"/>
      <c r="M98" s="7"/>
      <c r="N98" s="7"/>
      <c r="O98" s="7"/>
      <c r="P98" s="7"/>
      <c r="Q98" s="7"/>
      <c r="R98" s="7"/>
      <c r="S98" s="55"/>
      <c r="T98" s="7"/>
      <c r="U98" s="7"/>
      <c r="V98" s="7"/>
      <c r="W98" s="7"/>
      <c r="X98" s="7"/>
      <c r="Y98" s="7"/>
      <c r="Z98" s="7"/>
      <c r="AA98" s="7"/>
      <c r="AB98" s="55"/>
      <c r="AC98" s="7"/>
      <c r="AD98" s="7"/>
      <c r="AE98" s="7"/>
      <c r="AF98" s="7"/>
      <c r="AG98" s="7"/>
      <c r="AH98" s="286"/>
    </row>
    <row r="99" spans="1:34" ht="40.5">
      <c r="A99" s="329">
        <v>3.08</v>
      </c>
      <c r="B99" s="21" t="s">
        <v>51</v>
      </c>
      <c r="C99" s="7"/>
      <c r="D99" s="7"/>
      <c r="E99" s="332"/>
      <c r="F99" s="6"/>
      <c r="G99" s="7"/>
      <c r="H99" s="7"/>
      <c r="I99" s="106"/>
      <c r="J99" s="106"/>
      <c r="K99" s="7"/>
      <c r="L99" s="7"/>
      <c r="M99" s="7"/>
      <c r="N99" s="7"/>
      <c r="O99" s="7"/>
      <c r="P99" s="7"/>
      <c r="Q99" s="7"/>
      <c r="R99" s="7"/>
      <c r="S99" s="55"/>
      <c r="T99" s="7"/>
      <c r="U99" s="7"/>
      <c r="V99" s="7"/>
      <c r="W99" s="7"/>
      <c r="X99" s="7"/>
      <c r="Y99" s="7"/>
      <c r="Z99" s="7"/>
      <c r="AA99" s="7"/>
      <c r="AB99" s="55"/>
      <c r="AC99" s="7"/>
      <c r="AD99" s="7"/>
      <c r="AE99" s="7"/>
      <c r="AF99" s="7"/>
      <c r="AG99" s="7"/>
      <c r="AH99" s="286"/>
    </row>
    <row r="100" spans="1:34" ht="40.5">
      <c r="A100" s="329">
        <f t="shared" ref="A100:A107" si="5">+A99+0.01</f>
        <v>3.09</v>
      </c>
      <c r="B100" s="21" t="s">
        <v>52</v>
      </c>
      <c r="C100" s="7"/>
      <c r="D100" s="7"/>
      <c r="E100" s="332"/>
      <c r="F100" s="6"/>
      <c r="G100" s="7"/>
      <c r="H100" s="7"/>
      <c r="I100" s="106"/>
      <c r="J100" s="106"/>
      <c r="K100" s="7"/>
      <c r="L100" s="7"/>
      <c r="M100" s="7"/>
      <c r="N100" s="7"/>
      <c r="O100" s="7"/>
      <c r="P100" s="7"/>
      <c r="Q100" s="7"/>
      <c r="R100" s="7"/>
      <c r="S100" s="55"/>
      <c r="T100" s="7"/>
      <c r="U100" s="7"/>
      <c r="V100" s="7"/>
      <c r="W100" s="7"/>
      <c r="X100" s="7"/>
      <c r="Y100" s="7"/>
      <c r="Z100" s="7"/>
      <c r="AA100" s="7"/>
      <c r="AB100" s="55"/>
      <c r="AC100" s="7"/>
      <c r="AD100" s="7"/>
      <c r="AE100" s="7"/>
      <c r="AF100" s="7"/>
      <c r="AG100" s="7"/>
      <c r="AH100" s="286"/>
    </row>
    <row r="101" spans="1:34" ht="40.5">
      <c r="A101" s="329">
        <f t="shared" si="5"/>
        <v>3.0999999999999996</v>
      </c>
      <c r="B101" s="21" t="s">
        <v>53</v>
      </c>
      <c r="C101" s="7"/>
      <c r="D101" s="7"/>
      <c r="E101" s="332"/>
      <c r="F101" s="6"/>
      <c r="G101" s="7"/>
      <c r="H101" s="7"/>
      <c r="I101" s="106"/>
      <c r="J101" s="106"/>
      <c r="K101" s="7"/>
      <c r="L101" s="7"/>
      <c r="M101" s="7"/>
      <c r="N101" s="7"/>
      <c r="O101" s="7"/>
      <c r="P101" s="7"/>
      <c r="Q101" s="7"/>
      <c r="R101" s="7"/>
      <c r="S101" s="73"/>
      <c r="T101" s="7"/>
      <c r="U101" s="7"/>
      <c r="V101" s="7"/>
      <c r="W101" s="7"/>
      <c r="X101" s="7"/>
      <c r="Y101" s="7"/>
      <c r="Z101" s="7"/>
      <c r="AA101" s="7"/>
      <c r="AB101" s="73"/>
      <c r="AC101" s="7"/>
      <c r="AD101" s="7"/>
      <c r="AE101" s="7"/>
      <c r="AF101" s="7"/>
      <c r="AG101" s="7"/>
      <c r="AH101" s="286"/>
    </row>
    <row r="102" spans="1:34" ht="40.5">
      <c r="A102" s="329">
        <f t="shared" si="5"/>
        <v>3.1099999999999994</v>
      </c>
      <c r="B102" s="21" t="s">
        <v>54</v>
      </c>
      <c r="C102" s="7"/>
      <c r="D102" s="7"/>
      <c r="E102" s="332"/>
      <c r="F102" s="6"/>
      <c r="G102" s="7"/>
      <c r="H102" s="7"/>
      <c r="I102" s="106"/>
      <c r="J102" s="106"/>
      <c r="K102" s="7"/>
      <c r="L102" s="7"/>
      <c r="M102" s="7"/>
      <c r="N102" s="7"/>
      <c r="O102" s="7"/>
      <c r="P102" s="7"/>
      <c r="Q102" s="7"/>
      <c r="R102" s="7"/>
      <c r="S102" s="73"/>
      <c r="T102" s="7"/>
      <c r="U102" s="7"/>
      <c r="V102" s="7"/>
      <c r="W102" s="7"/>
      <c r="X102" s="7"/>
      <c r="Y102" s="7"/>
      <c r="Z102" s="7"/>
      <c r="AA102" s="7"/>
      <c r="AB102" s="73"/>
      <c r="AC102" s="7"/>
      <c r="AD102" s="7"/>
      <c r="AE102" s="7"/>
      <c r="AF102" s="7"/>
      <c r="AG102" s="7"/>
      <c r="AH102" s="286"/>
    </row>
    <row r="103" spans="1:34" ht="40.5">
      <c r="A103" s="329">
        <f t="shared" si="5"/>
        <v>3.1199999999999992</v>
      </c>
      <c r="B103" s="21" t="s">
        <v>55</v>
      </c>
      <c r="C103" s="7"/>
      <c r="D103" s="7"/>
      <c r="E103" s="332"/>
      <c r="F103" s="6"/>
      <c r="G103" s="7"/>
      <c r="H103" s="7"/>
      <c r="I103" s="106"/>
      <c r="J103" s="106"/>
      <c r="K103" s="7"/>
      <c r="L103" s="7"/>
      <c r="M103" s="7"/>
      <c r="N103" s="7"/>
      <c r="O103" s="7"/>
      <c r="P103" s="7"/>
      <c r="Q103" s="7"/>
      <c r="R103" s="7"/>
      <c r="S103" s="73"/>
      <c r="T103" s="7"/>
      <c r="U103" s="7"/>
      <c r="V103" s="7"/>
      <c r="W103" s="7"/>
      <c r="X103" s="7"/>
      <c r="Y103" s="7"/>
      <c r="Z103" s="7"/>
      <c r="AA103" s="7"/>
      <c r="AB103" s="73"/>
      <c r="AC103" s="7"/>
      <c r="AD103" s="7"/>
      <c r="AE103" s="7"/>
      <c r="AF103" s="7"/>
      <c r="AG103" s="7"/>
      <c r="AH103" s="286"/>
    </row>
    <row r="104" spans="1:34" ht="40.5">
      <c r="A104" s="329">
        <f t="shared" si="5"/>
        <v>3.129999999999999</v>
      </c>
      <c r="B104" s="21" t="s">
        <v>56</v>
      </c>
      <c r="C104" s="7"/>
      <c r="D104" s="7"/>
      <c r="E104" s="332"/>
      <c r="F104" s="6"/>
      <c r="G104" s="7"/>
      <c r="H104" s="7"/>
      <c r="I104" s="106"/>
      <c r="J104" s="106"/>
      <c r="K104" s="7"/>
      <c r="L104" s="7"/>
      <c r="M104" s="7"/>
      <c r="N104" s="7"/>
      <c r="O104" s="7"/>
      <c r="P104" s="7"/>
      <c r="Q104" s="7"/>
      <c r="R104" s="7"/>
      <c r="S104" s="55"/>
      <c r="T104" s="7"/>
      <c r="U104" s="7"/>
      <c r="V104" s="7"/>
      <c r="W104" s="7"/>
      <c r="X104" s="7"/>
      <c r="Y104" s="7"/>
      <c r="Z104" s="7"/>
      <c r="AA104" s="7"/>
      <c r="AB104" s="55"/>
      <c r="AC104" s="7"/>
      <c r="AD104" s="7"/>
      <c r="AE104" s="7"/>
      <c r="AF104" s="7"/>
      <c r="AG104" s="7"/>
      <c r="AH104" s="286"/>
    </row>
    <row r="105" spans="1:34" ht="40.5">
      <c r="A105" s="329">
        <f t="shared" si="5"/>
        <v>3.1399999999999988</v>
      </c>
      <c r="B105" s="21" t="s">
        <v>57</v>
      </c>
      <c r="C105" s="7"/>
      <c r="D105" s="7"/>
      <c r="E105" s="332"/>
      <c r="F105" s="6"/>
      <c r="G105" s="7"/>
      <c r="H105" s="7"/>
      <c r="I105" s="106"/>
      <c r="J105" s="106"/>
      <c r="K105" s="7"/>
      <c r="L105" s="7"/>
      <c r="M105" s="7"/>
      <c r="N105" s="7"/>
      <c r="O105" s="7"/>
      <c r="P105" s="7"/>
      <c r="Q105" s="7"/>
      <c r="R105" s="7"/>
      <c r="S105" s="55"/>
      <c r="T105" s="7"/>
      <c r="U105" s="7"/>
      <c r="V105" s="7"/>
      <c r="W105" s="7"/>
      <c r="X105" s="7"/>
      <c r="Y105" s="7"/>
      <c r="Z105" s="7"/>
      <c r="AA105" s="7"/>
      <c r="AB105" s="55"/>
      <c r="AC105" s="7"/>
      <c r="AD105" s="7"/>
      <c r="AE105" s="7"/>
      <c r="AF105" s="7"/>
      <c r="AG105" s="7"/>
      <c r="AH105" s="286"/>
    </row>
    <row r="106" spans="1:34" ht="40.5">
      <c r="A106" s="329">
        <f t="shared" si="5"/>
        <v>3.1499999999999986</v>
      </c>
      <c r="B106" s="21" t="s">
        <v>58</v>
      </c>
      <c r="C106" s="7"/>
      <c r="D106" s="7"/>
      <c r="E106" s="332"/>
      <c r="F106" s="6"/>
      <c r="G106" s="7"/>
      <c r="H106" s="7"/>
      <c r="I106" s="106"/>
      <c r="J106" s="106"/>
      <c r="K106" s="7"/>
      <c r="L106" s="7"/>
      <c r="M106" s="7"/>
      <c r="N106" s="7"/>
      <c r="O106" s="7"/>
      <c r="P106" s="7"/>
      <c r="Q106" s="7"/>
      <c r="R106" s="7"/>
      <c r="S106" s="55"/>
      <c r="T106" s="7"/>
      <c r="U106" s="7"/>
      <c r="V106" s="7"/>
      <c r="W106" s="7"/>
      <c r="X106" s="7"/>
      <c r="Y106" s="7"/>
      <c r="Z106" s="7"/>
      <c r="AA106" s="7"/>
      <c r="AB106" s="55"/>
      <c r="AC106" s="7"/>
      <c r="AD106" s="7"/>
      <c r="AE106" s="7"/>
      <c r="AF106" s="7"/>
      <c r="AG106" s="7"/>
      <c r="AH106" s="286"/>
    </row>
    <row r="107" spans="1:34" ht="40.5">
      <c r="A107" s="329">
        <f t="shared" si="5"/>
        <v>3.1599999999999984</v>
      </c>
      <c r="B107" s="21" t="s">
        <v>59</v>
      </c>
      <c r="C107" s="7"/>
      <c r="D107" s="7"/>
      <c r="E107" s="332"/>
      <c r="F107" s="6"/>
      <c r="G107" s="7"/>
      <c r="H107" s="7"/>
      <c r="I107" s="106"/>
      <c r="J107" s="106"/>
      <c r="K107" s="7"/>
      <c r="L107" s="7"/>
      <c r="M107" s="7"/>
      <c r="N107" s="7"/>
      <c r="O107" s="7"/>
      <c r="P107" s="7"/>
      <c r="Q107" s="7"/>
      <c r="R107" s="7"/>
      <c r="S107" s="55"/>
      <c r="T107" s="7"/>
      <c r="U107" s="7"/>
      <c r="V107" s="7"/>
      <c r="W107" s="7"/>
      <c r="X107" s="7"/>
      <c r="Y107" s="7"/>
      <c r="Z107" s="7"/>
      <c r="AA107" s="7"/>
      <c r="AB107" s="55"/>
      <c r="AC107" s="7"/>
      <c r="AD107" s="7"/>
      <c r="AE107" s="7"/>
      <c r="AF107" s="7"/>
      <c r="AG107" s="7"/>
      <c r="AH107" s="286"/>
    </row>
    <row r="108" spans="1:34" ht="40.5">
      <c r="A108" s="329">
        <v>3.17</v>
      </c>
      <c r="B108" s="21" t="s">
        <v>60</v>
      </c>
      <c r="C108" s="7"/>
      <c r="D108" s="7"/>
      <c r="E108" s="332"/>
      <c r="F108" s="6"/>
      <c r="G108" s="7"/>
      <c r="H108" s="7"/>
      <c r="I108" s="106"/>
      <c r="J108" s="106"/>
      <c r="K108" s="7"/>
      <c r="L108" s="7"/>
      <c r="M108" s="7"/>
      <c r="N108" s="7"/>
      <c r="O108" s="7"/>
      <c r="P108" s="7"/>
      <c r="Q108" s="7"/>
      <c r="R108" s="7"/>
      <c r="S108" s="55"/>
      <c r="T108" s="7"/>
      <c r="U108" s="7"/>
      <c r="V108" s="7"/>
      <c r="W108" s="7"/>
      <c r="X108" s="7"/>
      <c r="Y108" s="7"/>
      <c r="Z108" s="7"/>
      <c r="AA108" s="7"/>
      <c r="AB108" s="55"/>
      <c r="AC108" s="7"/>
      <c r="AD108" s="7"/>
      <c r="AE108" s="7"/>
      <c r="AF108" s="7"/>
      <c r="AG108" s="7"/>
      <c r="AH108" s="286"/>
    </row>
    <row r="109" spans="1:34" ht="21">
      <c r="A109" s="329"/>
      <c r="B109" s="24" t="s">
        <v>61</v>
      </c>
      <c r="C109" s="24"/>
      <c r="D109" s="24"/>
      <c r="E109" s="25"/>
      <c r="F109" s="24"/>
      <c r="G109" s="24"/>
      <c r="H109" s="24"/>
      <c r="I109" s="113"/>
      <c r="J109" s="113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86"/>
    </row>
    <row r="110" spans="1:34" ht="21">
      <c r="A110" s="329"/>
      <c r="B110" s="17" t="s">
        <v>62</v>
      </c>
      <c r="C110" s="17"/>
      <c r="D110" s="17"/>
      <c r="E110" s="16"/>
      <c r="F110" s="17"/>
      <c r="G110" s="17"/>
      <c r="H110" s="17"/>
      <c r="I110" s="110"/>
      <c r="J110" s="110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286"/>
    </row>
    <row r="111" spans="1:34" ht="21">
      <c r="A111" s="330" t="s">
        <v>94</v>
      </c>
      <c r="B111" s="26" t="s">
        <v>95</v>
      </c>
      <c r="C111" s="26"/>
      <c r="D111" s="26"/>
      <c r="E111" s="328"/>
      <c r="F111" s="3"/>
      <c r="G111" s="26"/>
      <c r="H111" s="26"/>
      <c r="I111" s="114"/>
      <c r="J111" s="114"/>
      <c r="K111" s="26"/>
      <c r="L111" s="26"/>
      <c r="M111" s="26"/>
      <c r="N111" s="26"/>
      <c r="O111" s="26"/>
      <c r="P111" s="26"/>
      <c r="Q111" s="26"/>
      <c r="R111" s="26"/>
      <c r="S111" s="3"/>
      <c r="T111" s="26"/>
      <c r="U111" s="26"/>
      <c r="V111" s="26"/>
      <c r="W111" s="26"/>
      <c r="X111" s="26"/>
      <c r="Y111" s="26"/>
      <c r="Z111" s="26"/>
      <c r="AA111" s="26"/>
      <c r="AB111" s="3"/>
      <c r="AC111" s="26"/>
      <c r="AD111" s="26"/>
      <c r="AE111" s="26"/>
      <c r="AF111" s="26"/>
      <c r="AG111" s="26"/>
      <c r="AH111" s="286"/>
    </row>
    <row r="112" spans="1:34" ht="21">
      <c r="A112" s="329"/>
      <c r="B112" s="27" t="s">
        <v>26</v>
      </c>
      <c r="C112" s="27"/>
      <c r="D112" s="27"/>
      <c r="E112" s="28"/>
      <c r="F112" s="29"/>
      <c r="G112" s="27"/>
      <c r="H112" s="27"/>
      <c r="I112" s="115"/>
      <c r="J112" s="115"/>
      <c r="K112" s="27"/>
      <c r="L112" s="27"/>
      <c r="M112" s="27"/>
      <c r="N112" s="27"/>
      <c r="O112" s="27"/>
      <c r="P112" s="27"/>
      <c r="Q112" s="27"/>
      <c r="R112" s="27"/>
      <c r="S112" s="29"/>
      <c r="T112" s="27"/>
      <c r="U112" s="27"/>
      <c r="V112" s="27"/>
      <c r="W112" s="27"/>
      <c r="X112" s="27"/>
      <c r="Y112" s="27"/>
      <c r="Z112" s="27"/>
      <c r="AA112" s="27"/>
      <c r="AB112" s="29"/>
      <c r="AC112" s="27"/>
      <c r="AD112" s="27"/>
      <c r="AE112" s="27"/>
      <c r="AF112" s="27"/>
      <c r="AG112" s="27"/>
      <c r="AH112" s="286"/>
    </row>
    <row r="113" spans="1:34" ht="40.5">
      <c r="A113" s="329">
        <v>3.18</v>
      </c>
      <c r="B113" s="30" t="s">
        <v>64</v>
      </c>
      <c r="C113" s="30"/>
      <c r="D113" s="30"/>
      <c r="E113" s="31"/>
      <c r="F113" s="32"/>
      <c r="G113" s="30"/>
      <c r="H113" s="30"/>
      <c r="I113" s="116"/>
      <c r="J113" s="116"/>
      <c r="K113" s="30"/>
      <c r="L113" s="30"/>
      <c r="M113" s="30"/>
      <c r="N113" s="30"/>
      <c r="O113" s="30"/>
      <c r="P113" s="30"/>
      <c r="Q113" s="30"/>
      <c r="R113" s="30"/>
      <c r="S113" s="55"/>
      <c r="T113" s="30"/>
      <c r="U113" s="30"/>
      <c r="V113" s="30"/>
      <c r="W113" s="30"/>
      <c r="X113" s="30"/>
      <c r="Y113" s="30"/>
      <c r="Z113" s="30"/>
      <c r="AA113" s="30"/>
      <c r="AB113" s="55"/>
      <c r="AC113" s="30"/>
      <c r="AD113" s="30"/>
      <c r="AE113" s="30"/>
      <c r="AF113" s="30"/>
      <c r="AG113" s="30"/>
      <c r="AH113" s="286"/>
    </row>
    <row r="114" spans="1:34" ht="40.5">
      <c r="A114" s="329">
        <f t="shared" ref="A114:A116" si="6">+A113+0.01</f>
        <v>3.19</v>
      </c>
      <c r="B114" s="30" t="s">
        <v>65</v>
      </c>
      <c r="C114" s="30"/>
      <c r="D114" s="30"/>
      <c r="E114" s="31"/>
      <c r="F114" s="32"/>
      <c r="G114" s="30"/>
      <c r="H114" s="30"/>
      <c r="I114" s="116"/>
      <c r="J114" s="116"/>
      <c r="K114" s="30"/>
      <c r="L114" s="30"/>
      <c r="M114" s="30"/>
      <c r="N114" s="30"/>
      <c r="O114" s="30"/>
      <c r="P114" s="30"/>
      <c r="Q114" s="30"/>
      <c r="R114" s="30"/>
      <c r="S114" s="55"/>
      <c r="T114" s="30"/>
      <c r="U114" s="30"/>
      <c r="V114" s="30"/>
      <c r="W114" s="30"/>
      <c r="X114" s="30"/>
      <c r="Y114" s="30"/>
      <c r="Z114" s="30"/>
      <c r="AA114" s="30"/>
      <c r="AB114" s="55"/>
      <c r="AC114" s="30"/>
      <c r="AD114" s="30"/>
      <c r="AE114" s="30"/>
      <c r="AF114" s="30"/>
      <c r="AG114" s="30"/>
      <c r="AH114" s="286"/>
    </row>
    <row r="115" spans="1:34" ht="21">
      <c r="A115" s="329">
        <f t="shared" si="6"/>
        <v>3.1999999999999997</v>
      </c>
      <c r="B115" s="30" t="s">
        <v>66</v>
      </c>
      <c r="C115" s="30"/>
      <c r="D115" s="30"/>
      <c r="E115" s="31"/>
      <c r="F115" s="32"/>
      <c r="G115" s="30"/>
      <c r="H115" s="30"/>
      <c r="I115" s="116"/>
      <c r="J115" s="116"/>
      <c r="K115" s="30"/>
      <c r="L115" s="30"/>
      <c r="M115" s="30"/>
      <c r="N115" s="30"/>
      <c r="O115" s="30"/>
      <c r="P115" s="30"/>
      <c r="Q115" s="30"/>
      <c r="R115" s="30"/>
      <c r="S115" s="55"/>
      <c r="T115" s="30"/>
      <c r="U115" s="30"/>
      <c r="V115" s="30"/>
      <c r="W115" s="30"/>
      <c r="X115" s="30"/>
      <c r="Y115" s="30"/>
      <c r="Z115" s="30"/>
      <c r="AA115" s="30"/>
      <c r="AB115" s="55"/>
      <c r="AC115" s="30"/>
      <c r="AD115" s="30"/>
      <c r="AE115" s="30"/>
      <c r="AF115" s="30"/>
      <c r="AG115" s="30"/>
      <c r="AH115" s="286"/>
    </row>
    <row r="116" spans="1:34" ht="40.5">
      <c r="A116" s="329">
        <f t="shared" si="6"/>
        <v>3.2099999999999995</v>
      </c>
      <c r="B116" s="30" t="s">
        <v>30</v>
      </c>
      <c r="C116" s="30"/>
      <c r="D116" s="30"/>
      <c r="E116" s="31"/>
      <c r="F116" s="32"/>
      <c r="G116" s="30"/>
      <c r="H116" s="30"/>
      <c r="I116" s="116"/>
      <c r="J116" s="116"/>
      <c r="K116" s="30"/>
      <c r="L116" s="30"/>
      <c r="M116" s="30"/>
      <c r="N116" s="30"/>
      <c r="O116" s="30"/>
      <c r="P116" s="30"/>
      <c r="Q116" s="30"/>
      <c r="R116" s="30"/>
      <c r="S116" s="32"/>
      <c r="T116" s="30"/>
      <c r="U116" s="30"/>
      <c r="V116" s="30"/>
      <c r="W116" s="30"/>
      <c r="X116" s="30"/>
      <c r="Y116" s="30"/>
      <c r="Z116" s="30"/>
      <c r="AA116" s="30"/>
      <c r="AB116" s="32"/>
      <c r="AC116" s="30"/>
      <c r="AD116" s="30"/>
      <c r="AE116" s="30"/>
      <c r="AF116" s="30"/>
      <c r="AG116" s="30"/>
      <c r="AH116" s="286"/>
    </row>
    <row r="117" spans="1:34" ht="21">
      <c r="A117" s="329"/>
      <c r="B117" s="29" t="s">
        <v>67</v>
      </c>
      <c r="C117" s="29"/>
      <c r="D117" s="29"/>
      <c r="E117" s="28"/>
      <c r="F117" s="29"/>
      <c r="G117" s="29"/>
      <c r="H117" s="29"/>
      <c r="I117" s="117"/>
      <c r="J117" s="117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86"/>
    </row>
    <row r="118" spans="1:34" ht="21">
      <c r="A118" s="329"/>
      <c r="B118" s="33" t="s">
        <v>68</v>
      </c>
      <c r="C118" s="33"/>
      <c r="D118" s="33"/>
      <c r="E118" s="28"/>
      <c r="F118" s="29"/>
      <c r="G118" s="33"/>
      <c r="H118" s="33"/>
      <c r="I118" s="118"/>
      <c r="J118" s="118"/>
      <c r="K118" s="33"/>
      <c r="L118" s="33"/>
      <c r="M118" s="33"/>
      <c r="N118" s="33"/>
      <c r="O118" s="33"/>
      <c r="P118" s="33"/>
      <c r="Q118" s="33"/>
      <c r="R118" s="33"/>
      <c r="S118" s="29"/>
      <c r="T118" s="33"/>
      <c r="U118" s="33"/>
      <c r="V118" s="33"/>
      <c r="W118" s="33"/>
      <c r="X118" s="33"/>
      <c r="Y118" s="33"/>
      <c r="Z118" s="33"/>
      <c r="AA118" s="33"/>
      <c r="AB118" s="29"/>
      <c r="AC118" s="33"/>
      <c r="AD118" s="33"/>
      <c r="AE118" s="33"/>
      <c r="AF118" s="33"/>
      <c r="AG118" s="33"/>
      <c r="AH118" s="286"/>
    </row>
    <row r="119" spans="1:34" ht="40.5">
      <c r="A119" s="329">
        <v>3.22</v>
      </c>
      <c r="B119" s="21" t="s">
        <v>69</v>
      </c>
      <c r="C119" s="36"/>
      <c r="D119" s="36"/>
      <c r="E119" s="34"/>
      <c r="F119" s="35"/>
      <c r="G119" s="36"/>
      <c r="H119" s="36"/>
      <c r="I119" s="120"/>
      <c r="J119" s="120"/>
      <c r="K119" s="36"/>
      <c r="L119" s="36"/>
      <c r="M119" s="36"/>
      <c r="N119" s="36"/>
      <c r="O119" s="36"/>
      <c r="P119" s="36"/>
      <c r="Q119" s="36"/>
      <c r="R119" s="36"/>
      <c r="S119" s="55"/>
      <c r="T119" s="36"/>
      <c r="U119" s="36"/>
      <c r="V119" s="36"/>
      <c r="W119" s="36"/>
      <c r="X119" s="36"/>
      <c r="Y119" s="36"/>
      <c r="Z119" s="36"/>
      <c r="AA119" s="36"/>
      <c r="AB119" s="55"/>
      <c r="AC119" s="36"/>
      <c r="AD119" s="36"/>
      <c r="AE119" s="36"/>
      <c r="AF119" s="36"/>
      <c r="AG119" s="36"/>
      <c r="AH119" s="286"/>
    </row>
    <row r="120" spans="1:34" ht="21">
      <c r="A120" s="329">
        <f t="shared" ref="A120:A121" si="7">+A119+0.01</f>
        <v>3.23</v>
      </c>
      <c r="B120" s="21" t="s">
        <v>34</v>
      </c>
      <c r="C120" s="36"/>
      <c r="D120" s="36"/>
      <c r="E120" s="34"/>
      <c r="F120" s="35"/>
      <c r="G120" s="36"/>
      <c r="H120" s="36"/>
      <c r="I120" s="120"/>
      <c r="J120" s="120"/>
      <c r="K120" s="36"/>
      <c r="L120" s="36"/>
      <c r="M120" s="36"/>
      <c r="N120" s="36"/>
      <c r="O120" s="36"/>
      <c r="P120" s="36"/>
      <c r="Q120" s="36"/>
      <c r="R120" s="36"/>
      <c r="S120" s="55"/>
      <c r="T120" s="36"/>
      <c r="U120" s="36"/>
      <c r="V120" s="36"/>
      <c r="W120" s="36"/>
      <c r="X120" s="36"/>
      <c r="Y120" s="36"/>
      <c r="Z120" s="36"/>
      <c r="AA120" s="36"/>
      <c r="AB120" s="55"/>
      <c r="AC120" s="36"/>
      <c r="AD120" s="36"/>
      <c r="AE120" s="36"/>
      <c r="AF120" s="36"/>
      <c r="AG120" s="36"/>
      <c r="AH120" s="286"/>
    </row>
    <row r="121" spans="1:34" ht="60.75">
      <c r="A121" s="329">
        <f t="shared" si="7"/>
        <v>3.2399999999999998</v>
      </c>
      <c r="B121" s="7" t="s">
        <v>70</v>
      </c>
      <c r="C121" s="36"/>
      <c r="D121" s="36"/>
      <c r="E121" s="34"/>
      <c r="F121" s="35"/>
      <c r="G121" s="36"/>
      <c r="H121" s="36"/>
      <c r="I121" s="120"/>
      <c r="J121" s="120"/>
      <c r="K121" s="36"/>
      <c r="L121" s="36"/>
      <c r="M121" s="36"/>
      <c r="N121" s="36"/>
      <c r="O121" s="36"/>
      <c r="P121" s="36"/>
      <c r="Q121" s="36"/>
      <c r="R121" s="36"/>
      <c r="S121" s="55"/>
      <c r="T121" s="36"/>
      <c r="U121" s="36"/>
      <c r="V121" s="36"/>
      <c r="W121" s="36"/>
      <c r="X121" s="36"/>
      <c r="Y121" s="36"/>
      <c r="Z121" s="36"/>
      <c r="AA121" s="36"/>
      <c r="AB121" s="55"/>
      <c r="AC121" s="36"/>
      <c r="AD121" s="36"/>
      <c r="AE121" s="36"/>
      <c r="AF121" s="36"/>
      <c r="AG121" s="36"/>
      <c r="AH121" s="286"/>
    </row>
    <row r="122" spans="1:34" ht="21">
      <c r="A122" s="289"/>
      <c r="B122" s="21" t="s">
        <v>71</v>
      </c>
      <c r="C122" s="36"/>
      <c r="D122" s="36"/>
      <c r="E122" s="34"/>
      <c r="F122" s="35"/>
      <c r="G122" s="36"/>
      <c r="H122" s="36"/>
      <c r="I122" s="120"/>
      <c r="J122" s="120"/>
      <c r="K122" s="36"/>
      <c r="L122" s="36"/>
      <c r="M122" s="36"/>
      <c r="N122" s="36"/>
      <c r="O122" s="36"/>
      <c r="P122" s="36"/>
      <c r="Q122" s="36"/>
      <c r="R122" s="36"/>
      <c r="S122" s="23"/>
      <c r="T122" s="36"/>
      <c r="U122" s="36"/>
      <c r="V122" s="36"/>
      <c r="W122" s="36"/>
      <c r="X122" s="36"/>
      <c r="Y122" s="36"/>
      <c r="Z122" s="36"/>
      <c r="AA122" s="36"/>
      <c r="AB122" s="23"/>
      <c r="AC122" s="36"/>
      <c r="AD122" s="36"/>
      <c r="AE122" s="36"/>
      <c r="AF122" s="36"/>
      <c r="AG122" s="36"/>
      <c r="AH122" s="286"/>
    </row>
    <row r="123" spans="1:34" ht="21">
      <c r="A123" s="329" t="s">
        <v>37</v>
      </c>
      <c r="B123" s="7" t="s">
        <v>72</v>
      </c>
      <c r="C123" s="290"/>
      <c r="D123" s="290"/>
      <c r="E123" s="291"/>
      <c r="F123" s="292"/>
      <c r="G123" s="290"/>
      <c r="H123" s="290"/>
      <c r="I123" s="293"/>
      <c r="J123" s="293"/>
      <c r="K123" s="290"/>
      <c r="L123" s="290"/>
      <c r="M123" s="290"/>
      <c r="N123" s="290"/>
      <c r="O123" s="290"/>
      <c r="P123" s="290"/>
      <c r="Q123" s="290"/>
      <c r="R123" s="290"/>
      <c r="S123" s="37"/>
      <c r="T123" s="290"/>
      <c r="U123" s="290"/>
      <c r="V123" s="290"/>
      <c r="W123" s="290"/>
      <c r="X123" s="290"/>
      <c r="Y123" s="290"/>
      <c r="Z123" s="290"/>
      <c r="AA123" s="290"/>
      <c r="AB123" s="37"/>
      <c r="AC123" s="290"/>
      <c r="AD123" s="290"/>
      <c r="AE123" s="290"/>
      <c r="AF123" s="290"/>
      <c r="AG123" s="290"/>
      <c r="AH123" s="286"/>
    </row>
    <row r="124" spans="1:34" ht="60.75">
      <c r="A124" s="329" t="s">
        <v>39</v>
      </c>
      <c r="B124" s="7" t="s">
        <v>73</v>
      </c>
      <c r="C124" s="7"/>
      <c r="D124" s="7"/>
      <c r="E124" s="332"/>
      <c r="F124" s="6"/>
      <c r="G124" s="7"/>
      <c r="H124" s="7"/>
      <c r="I124" s="106"/>
      <c r="J124" s="106"/>
      <c r="K124" s="7"/>
      <c r="L124" s="7"/>
      <c r="M124" s="7"/>
      <c r="N124" s="7"/>
      <c r="O124" s="7"/>
      <c r="P124" s="7"/>
      <c r="Q124" s="7"/>
      <c r="R124" s="7"/>
      <c r="S124" s="37"/>
      <c r="T124" s="7"/>
      <c r="U124" s="7"/>
      <c r="V124" s="7"/>
      <c r="W124" s="7"/>
      <c r="X124" s="7"/>
      <c r="Y124" s="7"/>
      <c r="Z124" s="7"/>
      <c r="AA124" s="7"/>
      <c r="AB124" s="37"/>
      <c r="AC124" s="7"/>
      <c r="AD124" s="7"/>
      <c r="AE124" s="7"/>
      <c r="AF124" s="7"/>
      <c r="AG124" s="7"/>
      <c r="AH124" s="286"/>
    </row>
    <row r="125" spans="1:34" ht="40.5">
      <c r="A125" s="329" t="s">
        <v>41</v>
      </c>
      <c r="B125" s="7" t="s">
        <v>74</v>
      </c>
      <c r="C125" s="7"/>
      <c r="D125" s="7"/>
      <c r="E125" s="332"/>
      <c r="F125" s="6"/>
      <c r="G125" s="7"/>
      <c r="H125" s="7"/>
      <c r="I125" s="106"/>
      <c r="J125" s="106"/>
      <c r="K125" s="7"/>
      <c r="L125" s="7"/>
      <c r="M125" s="7"/>
      <c r="N125" s="7"/>
      <c r="O125" s="7"/>
      <c r="P125" s="7"/>
      <c r="Q125" s="7"/>
      <c r="R125" s="7"/>
      <c r="S125" s="89"/>
      <c r="T125" s="7"/>
      <c r="U125" s="7"/>
      <c r="V125" s="7"/>
      <c r="W125" s="7"/>
      <c r="X125" s="7"/>
      <c r="Y125" s="7"/>
      <c r="Z125" s="7"/>
      <c r="AA125" s="7"/>
      <c r="AB125" s="89"/>
      <c r="AC125" s="7"/>
      <c r="AD125" s="7"/>
      <c r="AE125" s="7"/>
      <c r="AF125" s="7"/>
      <c r="AG125" s="7"/>
      <c r="AH125" s="286"/>
    </row>
    <row r="126" spans="1:34" ht="81">
      <c r="A126" s="329" t="s">
        <v>43</v>
      </c>
      <c r="B126" s="7" t="s">
        <v>75</v>
      </c>
      <c r="C126" s="7"/>
      <c r="D126" s="7"/>
      <c r="E126" s="332"/>
      <c r="F126" s="6"/>
      <c r="G126" s="7"/>
      <c r="H126" s="7"/>
      <c r="I126" s="106"/>
      <c r="J126" s="106"/>
      <c r="K126" s="7"/>
      <c r="L126" s="7"/>
      <c r="M126" s="7"/>
      <c r="N126" s="7"/>
      <c r="O126" s="7"/>
      <c r="P126" s="7"/>
      <c r="Q126" s="7"/>
      <c r="R126" s="7"/>
      <c r="S126" s="55"/>
      <c r="T126" s="7"/>
      <c r="U126" s="7"/>
      <c r="V126" s="7"/>
      <c r="W126" s="7"/>
      <c r="X126" s="7"/>
      <c r="Y126" s="7"/>
      <c r="Z126" s="7"/>
      <c r="AA126" s="7"/>
      <c r="AB126" s="55"/>
      <c r="AC126" s="7"/>
      <c r="AD126" s="7"/>
      <c r="AE126" s="7"/>
      <c r="AF126" s="7"/>
      <c r="AG126" s="7"/>
      <c r="AH126" s="286"/>
    </row>
    <row r="127" spans="1:34" ht="40.5">
      <c r="A127" s="329" t="s">
        <v>45</v>
      </c>
      <c r="B127" s="7" t="s">
        <v>76</v>
      </c>
      <c r="C127" s="7"/>
      <c r="D127" s="7"/>
      <c r="E127" s="332"/>
      <c r="F127" s="6"/>
      <c r="G127" s="7"/>
      <c r="H127" s="7"/>
      <c r="I127" s="106"/>
      <c r="J127" s="106"/>
      <c r="K127" s="7"/>
      <c r="L127" s="7"/>
      <c r="M127" s="7"/>
      <c r="N127" s="7"/>
      <c r="O127" s="7"/>
      <c r="P127" s="7"/>
      <c r="Q127" s="7"/>
      <c r="R127" s="7"/>
      <c r="S127" s="55"/>
      <c r="T127" s="7"/>
      <c r="U127" s="7"/>
      <c r="V127" s="7"/>
      <c r="W127" s="7"/>
      <c r="X127" s="7"/>
      <c r="Y127" s="7"/>
      <c r="Z127" s="7"/>
      <c r="AA127" s="7"/>
      <c r="AB127" s="55"/>
      <c r="AC127" s="7"/>
      <c r="AD127" s="7"/>
      <c r="AE127" s="7"/>
      <c r="AF127" s="7"/>
      <c r="AG127" s="7"/>
      <c r="AH127" s="286"/>
    </row>
    <row r="128" spans="1:34" ht="40.5">
      <c r="A128" s="329" t="s">
        <v>47</v>
      </c>
      <c r="B128" s="7" t="s">
        <v>46</v>
      </c>
      <c r="C128" s="7"/>
      <c r="D128" s="7"/>
      <c r="E128" s="332"/>
      <c r="F128" s="6"/>
      <c r="G128" s="7"/>
      <c r="H128" s="7"/>
      <c r="I128" s="106"/>
      <c r="J128" s="106"/>
      <c r="K128" s="7"/>
      <c r="L128" s="7"/>
      <c r="M128" s="7"/>
      <c r="N128" s="7"/>
      <c r="O128" s="7"/>
      <c r="P128" s="7"/>
      <c r="Q128" s="7"/>
      <c r="R128" s="7"/>
      <c r="S128" s="55"/>
      <c r="T128" s="7"/>
      <c r="U128" s="7"/>
      <c r="V128" s="7"/>
      <c r="W128" s="7"/>
      <c r="X128" s="7"/>
      <c r="Y128" s="7"/>
      <c r="Z128" s="7"/>
      <c r="AA128" s="7"/>
      <c r="AB128" s="55"/>
      <c r="AC128" s="7"/>
      <c r="AD128" s="7"/>
      <c r="AE128" s="7"/>
      <c r="AF128" s="7"/>
      <c r="AG128" s="7"/>
      <c r="AH128" s="286"/>
    </row>
    <row r="129" spans="1:34" ht="60.75">
      <c r="A129" s="329">
        <v>3.25</v>
      </c>
      <c r="B129" s="7" t="s">
        <v>77</v>
      </c>
      <c r="C129" s="7"/>
      <c r="D129" s="7"/>
      <c r="E129" s="332"/>
      <c r="F129" s="6"/>
      <c r="G129" s="7"/>
      <c r="H129" s="7"/>
      <c r="I129" s="106"/>
      <c r="J129" s="106"/>
      <c r="K129" s="7"/>
      <c r="L129" s="7"/>
      <c r="M129" s="7"/>
      <c r="N129" s="7"/>
      <c r="O129" s="7"/>
      <c r="P129" s="7"/>
      <c r="Q129" s="7"/>
      <c r="R129" s="7"/>
      <c r="S129" s="55"/>
      <c r="T129" s="7"/>
      <c r="U129" s="7"/>
      <c r="V129" s="7"/>
      <c r="W129" s="7"/>
      <c r="X129" s="7"/>
      <c r="Y129" s="7"/>
      <c r="Z129" s="7"/>
      <c r="AA129" s="7"/>
      <c r="AB129" s="55"/>
      <c r="AC129" s="7"/>
      <c r="AD129" s="7"/>
      <c r="AE129" s="7"/>
      <c r="AF129" s="7"/>
      <c r="AG129" s="7"/>
      <c r="AH129" s="286"/>
    </row>
    <row r="130" spans="1:34" ht="60.75">
      <c r="A130" s="329">
        <f t="shared" ref="A130:A138" si="8">+A129+0.01</f>
        <v>3.26</v>
      </c>
      <c r="B130" s="7" t="s">
        <v>79</v>
      </c>
      <c r="C130" s="7"/>
      <c r="D130" s="7"/>
      <c r="E130" s="332"/>
      <c r="F130" s="6"/>
      <c r="G130" s="7"/>
      <c r="H130" s="7"/>
      <c r="I130" s="106"/>
      <c r="J130" s="106"/>
      <c r="K130" s="7"/>
      <c r="L130" s="7"/>
      <c r="M130" s="7"/>
      <c r="N130" s="7"/>
      <c r="O130" s="7"/>
      <c r="P130" s="7"/>
      <c r="Q130" s="7"/>
      <c r="R130" s="7"/>
      <c r="S130" s="55"/>
      <c r="T130" s="7"/>
      <c r="U130" s="7"/>
      <c r="V130" s="7"/>
      <c r="W130" s="7"/>
      <c r="X130" s="7"/>
      <c r="Y130" s="7"/>
      <c r="Z130" s="7"/>
      <c r="AA130" s="7"/>
      <c r="AB130" s="55"/>
      <c r="AC130" s="7"/>
      <c r="AD130" s="7"/>
      <c r="AE130" s="7"/>
      <c r="AF130" s="7"/>
      <c r="AG130" s="7"/>
      <c r="AH130" s="286"/>
    </row>
    <row r="131" spans="1:34" ht="40.5">
      <c r="A131" s="329">
        <f t="shared" si="8"/>
        <v>3.2699999999999996</v>
      </c>
      <c r="B131" s="18" t="s">
        <v>80</v>
      </c>
      <c r="C131" s="7"/>
      <c r="D131" s="7"/>
      <c r="E131" s="332"/>
      <c r="F131" s="6"/>
      <c r="G131" s="7"/>
      <c r="H131" s="7"/>
      <c r="I131" s="106"/>
      <c r="J131" s="106"/>
      <c r="K131" s="7"/>
      <c r="L131" s="7"/>
      <c r="M131" s="7"/>
      <c r="N131" s="7"/>
      <c r="O131" s="7"/>
      <c r="P131" s="7"/>
      <c r="Q131" s="7"/>
      <c r="R131" s="7"/>
      <c r="S131" s="55"/>
      <c r="T131" s="7"/>
      <c r="U131" s="7"/>
      <c r="V131" s="7"/>
      <c r="W131" s="7"/>
      <c r="X131" s="7"/>
      <c r="Y131" s="7"/>
      <c r="Z131" s="7"/>
      <c r="AA131" s="7"/>
      <c r="AB131" s="55"/>
      <c r="AC131" s="7"/>
      <c r="AD131" s="7"/>
      <c r="AE131" s="7"/>
      <c r="AF131" s="7"/>
      <c r="AG131" s="7"/>
      <c r="AH131" s="286"/>
    </row>
    <row r="132" spans="1:34" ht="40.5">
      <c r="A132" s="329">
        <f t="shared" si="8"/>
        <v>3.2799999999999994</v>
      </c>
      <c r="B132" s="18" t="s">
        <v>81</v>
      </c>
      <c r="C132" s="7"/>
      <c r="D132" s="7"/>
      <c r="E132" s="332"/>
      <c r="F132" s="6"/>
      <c r="G132" s="7"/>
      <c r="H132" s="7"/>
      <c r="I132" s="106"/>
      <c r="J132" s="106"/>
      <c r="K132" s="7"/>
      <c r="L132" s="7"/>
      <c r="M132" s="7"/>
      <c r="N132" s="7"/>
      <c r="O132" s="7"/>
      <c r="P132" s="7"/>
      <c r="Q132" s="7"/>
      <c r="R132" s="7"/>
      <c r="S132" s="55"/>
      <c r="T132" s="7"/>
      <c r="U132" s="7"/>
      <c r="V132" s="7"/>
      <c r="W132" s="7"/>
      <c r="X132" s="7"/>
      <c r="Y132" s="7"/>
      <c r="Z132" s="7"/>
      <c r="AA132" s="7"/>
      <c r="AB132" s="55"/>
      <c r="AC132" s="7"/>
      <c r="AD132" s="7"/>
      <c r="AE132" s="7"/>
      <c r="AF132" s="7"/>
      <c r="AG132" s="7"/>
      <c r="AH132" s="286"/>
    </row>
    <row r="133" spans="1:34" ht="40.5">
      <c r="A133" s="329">
        <f t="shared" si="8"/>
        <v>3.2899999999999991</v>
      </c>
      <c r="B133" s="18" t="s">
        <v>82</v>
      </c>
      <c r="C133" s="7"/>
      <c r="D133" s="7"/>
      <c r="E133" s="332"/>
      <c r="F133" s="6"/>
      <c r="G133" s="7"/>
      <c r="H133" s="7"/>
      <c r="I133" s="106"/>
      <c r="J133" s="106"/>
      <c r="K133" s="7"/>
      <c r="L133" s="7"/>
      <c r="M133" s="7"/>
      <c r="N133" s="7"/>
      <c r="O133" s="7"/>
      <c r="P133" s="7"/>
      <c r="Q133" s="7"/>
      <c r="R133" s="7"/>
      <c r="S133" s="55"/>
      <c r="T133" s="7"/>
      <c r="U133" s="7"/>
      <c r="V133" s="7"/>
      <c r="W133" s="7"/>
      <c r="X133" s="7"/>
      <c r="Y133" s="7"/>
      <c r="Z133" s="7"/>
      <c r="AA133" s="7"/>
      <c r="AB133" s="55"/>
      <c r="AC133" s="7"/>
      <c r="AD133" s="7"/>
      <c r="AE133" s="7"/>
      <c r="AF133" s="7"/>
      <c r="AG133" s="7"/>
      <c r="AH133" s="286"/>
    </row>
    <row r="134" spans="1:34" ht="40.5">
      <c r="A134" s="329">
        <f t="shared" si="8"/>
        <v>3.2999999999999989</v>
      </c>
      <c r="B134" s="18" t="s">
        <v>83</v>
      </c>
      <c r="C134" s="7"/>
      <c r="D134" s="7"/>
      <c r="E134" s="332"/>
      <c r="F134" s="6"/>
      <c r="G134" s="7"/>
      <c r="H134" s="7"/>
      <c r="I134" s="106"/>
      <c r="J134" s="106"/>
      <c r="K134" s="7"/>
      <c r="L134" s="7"/>
      <c r="M134" s="7"/>
      <c r="N134" s="7"/>
      <c r="O134" s="7"/>
      <c r="P134" s="7"/>
      <c r="Q134" s="7"/>
      <c r="R134" s="7"/>
      <c r="S134" s="55"/>
      <c r="T134" s="7"/>
      <c r="U134" s="7"/>
      <c r="V134" s="7"/>
      <c r="W134" s="7"/>
      <c r="X134" s="7"/>
      <c r="Y134" s="7"/>
      <c r="Z134" s="7"/>
      <c r="AA134" s="7"/>
      <c r="AB134" s="55"/>
      <c r="AC134" s="7"/>
      <c r="AD134" s="7"/>
      <c r="AE134" s="7"/>
      <c r="AF134" s="7"/>
      <c r="AG134" s="7"/>
      <c r="AH134" s="286"/>
    </row>
    <row r="135" spans="1:34" ht="40.5">
      <c r="A135" s="329">
        <f t="shared" si="8"/>
        <v>3.3099999999999987</v>
      </c>
      <c r="B135" s="18" t="s">
        <v>84</v>
      </c>
      <c r="C135" s="7"/>
      <c r="D135" s="7"/>
      <c r="E135" s="332"/>
      <c r="F135" s="6"/>
      <c r="G135" s="7"/>
      <c r="H135" s="7"/>
      <c r="I135" s="106"/>
      <c r="J135" s="106"/>
      <c r="K135" s="7"/>
      <c r="L135" s="7"/>
      <c r="M135" s="7"/>
      <c r="N135" s="7"/>
      <c r="O135" s="7"/>
      <c r="P135" s="7"/>
      <c r="Q135" s="7"/>
      <c r="R135" s="7"/>
      <c r="S135" s="55"/>
      <c r="T135" s="7"/>
      <c r="U135" s="7"/>
      <c r="V135" s="7"/>
      <c r="W135" s="7"/>
      <c r="X135" s="7"/>
      <c r="Y135" s="7"/>
      <c r="Z135" s="7"/>
      <c r="AA135" s="7"/>
      <c r="AB135" s="55"/>
      <c r="AC135" s="7"/>
      <c r="AD135" s="7"/>
      <c r="AE135" s="7"/>
      <c r="AF135" s="7"/>
      <c r="AG135" s="7"/>
      <c r="AH135" s="286"/>
    </row>
    <row r="136" spans="1:34" ht="40.5">
      <c r="A136" s="329">
        <f t="shared" si="8"/>
        <v>3.3199999999999985</v>
      </c>
      <c r="B136" s="18" t="s">
        <v>85</v>
      </c>
      <c r="C136" s="7"/>
      <c r="D136" s="7"/>
      <c r="E136" s="332"/>
      <c r="F136" s="6"/>
      <c r="G136" s="7"/>
      <c r="H136" s="7"/>
      <c r="I136" s="106"/>
      <c r="J136" s="106"/>
      <c r="K136" s="7"/>
      <c r="L136" s="7"/>
      <c r="M136" s="7"/>
      <c r="N136" s="7"/>
      <c r="O136" s="7"/>
      <c r="P136" s="7"/>
      <c r="Q136" s="7"/>
      <c r="R136" s="7"/>
      <c r="S136" s="55"/>
      <c r="T136" s="7"/>
      <c r="U136" s="7"/>
      <c r="V136" s="7"/>
      <c r="W136" s="7"/>
      <c r="X136" s="7"/>
      <c r="Y136" s="7"/>
      <c r="Z136" s="7"/>
      <c r="AA136" s="7"/>
      <c r="AB136" s="55"/>
      <c r="AC136" s="7"/>
      <c r="AD136" s="7"/>
      <c r="AE136" s="7"/>
      <c r="AF136" s="7"/>
      <c r="AG136" s="7"/>
      <c r="AH136" s="286"/>
    </row>
    <row r="137" spans="1:34" ht="40.5">
      <c r="A137" s="329">
        <f t="shared" si="8"/>
        <v>3.3299999999999983</v>
      </c>
      <c r="B137" s="18" t="s">
        <v>86</v>
      </c>
      <c r="C137" s="7"/>
      <c r="D137" s="7"/>
      <c r="E137" s="332"/>
      <c r="F137" s="6"/>
      <c r="G137" s="7"/>
      <c r="H137" s="7"/>
      <c r="I137" s="106"/>
      <c r="J137" s="106"/>
      <c r="K137" s="7"/>
      <c r="L137" s="7"/>
      <c r="M137" s="7"/>
      <c r="N137" s="7"/>
      <c r="O137" s="7"/>
      <c r="P137" s="7"/>
      <c r="Q137" s="7"/>
      <c r="R137" s="7"/>
      <c r="S137" s="55"/>
      <c r="T137" s="7"/>
      <c r="U137" s="7"/>
      <c r="V137" s="7"/>
      <c r="W137" s="7"/>
      <c r="X137" s="7"/>
      <c r="Y137" s="7"/>
      <c r="Z137" s="7"/>
      <c r="AA137" s="7"/>
      <c r="AB137" s="55"/>
      <c r="AC137" s="7"/>
      <c r="AD137" s="7"/>
      <c r="AE137" s="7"/>
      <c r="AF137" s="7"/>
      <c r="AG137" s="7"/>
      <c r="AH137" s="286"/>
    </row>
    <row r="138" spans="1:34" ht="40.5">
      <c r="A138" s="329">
        <f t="shared" si="8"/>
        <v>3.3399999999999981</v>
      </c>
      <c r="B138" s="18" t="s">
        <v>87</v>
      </c>
      <c r="C138" s="7"/>
      <c r="D138" s="7"/>
      <c r="E138" s="332"/>
      <c r="F138" s="6"/>
      <c r="G138" s="7"/>
      <c r="H138" s="7"/>
      <c r="I138" s="106"/>
      <c r="J138" s="106"/>
      <c r="K138" s="7"/>
      <c r="L138" s="7"/>
      <c r="M138" s="7"/>
      <c r="N138" s="7"/>
      <c r="O138" s="7"/>
      <c r="P138" s="7"/>
      <c r="Q138" s="7"/>
      <c r="R138" s="7"/>
      <c r="S138" s="55"/>
      <c r="T138" s="7"/>
      <c r="U138" s="7"/>
      <c r="V138" s="7"/>
      <c r="W138" s="7"/>
      <c r="X138" s="7"/>
      <c r="Y138" s="7"/>
      <c r="Z138" s="7"/>
      <c r="AA138" s="7"/>
      <c r="AB138" s="55"/>
      <c r="AC138" s="7"/>
      <c r="AD138" s="7"/>
      <c r="AE138" s="7"/>
      <c r="AF138" s="7"/>
      <c r="AG138" s="7"/>
      <c r="AH138" s="286"/>
    </row>
    <row r="139" spans="1:34" ht="40.5">
      <c r="A139" s="329">
        <v>3.35</v>
      </c>
      <c r="B139" s="18" t="s">
        <v>88</v>
      </c>
      <c r="C139" s="7"/>
      <c r="D139" s="7"/>
      <c r="E139" s="332"/>
      <c r="F139" s="6"/>
      <c r="G139" s="7"/>
      <c r="H139" s="7"/>
      <c r="I139" s="106"/>
      <c r="J139" s="106"/>
      <c r="K139" s="7"/>
      <c r="L139" s="7"/>
      <c r="M139" s="7"/>
      <c r="N139" s="7"/>
      <c r="O139" s="7"/>
      <c r="P139" s="7"/>
      <c r="Q139" s="7"/>
      <c r="R139" s="7"/>
      <c r="S139" s="55"/>
      <c r="T139" s="7"/>
      <c r="U139" s="7"/>
      <c r="V139" s="7"/>
      <c r="W139" s="7"/>
      <c r="X139" s="7"/>
      <c r="Y139" s="7"/>
      <c r="Z139" s="7"/>
      <c r="AA139" s="7"/>
      <c r="AB139" s="55"/>
      <c r="AC139" s="7"/>
      <c r="AD139" s="7"/>
      <c r="AE139" s="7"/>
      <c r="AF139" s="7"/>
      <c r="AG139" s="7"/>
      <c r="AH139" s="286"/>
    </row>
    <row r="140" spans="1:34" ht="40.5">
      <c r="A140" s="329">
        <v>3.36</v>
      </c>
      <c r="B140" s="18" t="s">
        <v>89</v>
      </c>
      <c r="C140" s="7"/>
      <c r="D140" s="7"/>
      <c r="E140" s="332"/>
      <c r="F140" s="6"/>
      <c r="G140" s="7"/>
      <c r="H140" s="7"/>
      <c r="I140" s="106"/>
      <c r="J140" s="106"/>
      <c r="K140" s="7"/>
      <c r="L140" s="7"/>
      <c r="M140" s="7"/>
      <c r="N140" s="7"/>
      <c r="O140" s="7"/>
      <c r="P140" s="7"/>
      <c r="Q140" s="7"/>
      <c r="R140" s="7"/>
      <c r="S140" s="55"/>
      <c r="T140" s="7"/>
      <c r="U140" s="7"/>
      <c r="V140" s="7"/>
      <c r="W140" s="7"/>
      <c r="X140" s="7"/>
      <c r="Y140" s="7"/>
      <c r="Z140" s="7"/>
      <c r="AA140" s="7"/>
      <c r="AB140" s="55"/>
      <c r="AC140" s="7"/>
      <c r="AD140" s="7"/>
      <c r="AE140" s="7"/>
      <c r="AF140" s="7"/>
      <c r="AG140" s="7"/>
      <c r="AH140" s="286"/>
    </row>
    <row r="141" spans="1:34" ht="21">
      <c r="A141" s="329"/>
      <c r="B141" s="3" t="s">
        <v>61</v>
      </c>
      <c r="C141" s="3"/>
      <c r="D141" s="3"/>
      <c r="E141" s="328"/>
      <c r="F141" s="3"/>
      <c r="G141" s="3"/>
      <c r="H141" s="3"/>
      <c r="I141" s="119"/>
      <c r="J141" s="119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286"/>
    </row>
    <row r="142" spans="1:34" ht="21">
      <c r="A142" s="329"/>
      <c r="B142" s="2" t="s">
        <v>90</v>
      </c>
      <c r="C142" s="2"/>
      <c r="D142" s="2"/>
      <c r="E142" s="328"/>
      <c r="F142" s="3"/>
      <c r="G142" s="2"/>
      <c r="H142" s="2"/>
      <c r="I142" s="104"/>
      <c r="J142" s="104"/>
      <c r="K142" s="2"/>
      <c r="L142" s="2"/>
      <c r="M142" s="2"/>
      <c r="N142" s="2"/>
      <c r="O142" s="2"/>
      <c r="P142" s="2"/>
      <c r="Q142" s="2"/>
      <c r="R142" s="2"/>
      <c r="S142" s="3"/>
      <c r="T142" s="2"/>
      <c r="U142" s="2"/>
      <c r="V142" s="2"/>
      <c r="W142" s="2"/>
      <c r="X142" s="2"/>
      <c r="Y142" s="2"/>
      <c r="Z142" s="2"/>
      <c r="AA142" s="2"/>
      <c r="AB142" s="3"/>
      <c r="AC142" s="2"/>
      <c r="AD142" s="2"/>
      <c r="AE142" s="2"/>
      <c r="AF142" s="2"/>
      <c r="AG142" s="2"/>
      <c r="AH142" s="286"/>
    </row>
    <row r="143" spans="1:34" ht="21">
      <c r="A143" s="329"/>
      <c r="B143" s="26" t="s">
        <v>96</v>
      </c>
      <c r="C143" s="26"/>
      <c r="D143" s="26"/>
      <c r="E143" s="328"/>
      <c r="F143" s="3"/>
      <c r="G143" s="26"/>
      <c r="H143" s="26"/>
      <c r="I143" s="114"/>
      <c r="J143" s="114"/>
      <c r="K143" s="26"/>
      <c r="L143" s="26"/>
      <c r="M143" s="26"/>
      <c r="N143" s="26"/>
      <c r="O143" s="26"/>
      <c r="P143" s="26"/>
      <c r="Q143" s="26"/>
      <c r="R143" s="26"/>
      <c r="S143" s="3"/>
      <c r="T143" s="26"/>
      <c r="U143" s="26"/>
      <c r="V143" s="26"/>
      <c r="W143" s="26"/>
      <c r="X143" s="26"/>
      <c r="Y143" s="26"/>
      <c r="Z143" s="26"/>
      <c r="AA143" s="26"/>
      <c r="AB143" s="3"/>
      <c r="AC143" s="26"/>
      <c r="AD143" s="26"/>
      <c r="AE143" s="26"/>
      <c r="AF143" s="26"/>
      <c r="AG143" s="26"/>
      <c r="AH143" s="286"/>
    </row>
    <row r="144" spans="1:34" ht="21">
      <c r="A144" s="4">
        <v>4</v>
      </c>
      <c r="B144" s="2" t="s">
        <v>97</v>
      </c>
      <c r="C144" s="2"/>
      <c r="D144" s="2"/>
      <c r="E144" s="328"/>
      <c r="F144" s="3"/>
      <c r="G144" s="2"/>
      <c r="H144" s="2"/>
      <c r="I144" s="104"/>
      <c r="J144" s="104"/>
      <c r="K144" s="2"/>
      <c r="L144" s="2"/>
      <c r="M144" s="2"/>
      <c r="N144" s="2"/>
      <c r="O144" s="2"/>
      <c r="P144" s="2"/>
      <c r="Q144" s="2"/>
      <c r="R144" s="2"/>
      <c r="S144" s="3"/>
      <c r="T144" s="2"/>
      <c r="U144" s="2"/>
      <c r="V144" s="2"/>
      <c r="W144" s="2"/>
      <c r="X144" s="2"/>
      <c r="Y144" s="2"/>
      <c r="Z144" s="2"/>
      <c r="AA144" s="2"/>
      <c r="AB144" s="3"/>
      <c r="AC144" s="2"/>
      <c r="AD144" s="2"/>
      <c r="AE144" s="2"/>
      <c r="AF144" s="2"/>
      <c r="AG144" s="2"/>
      <c r="AH144" s="286"/>
    </row>
    <row r="145" spans="1:34" ht="40.5">
      <c r="A145" s="329">
        <v>4.01</v>
      </c>
      <c r="B145" s="5" t="s">
        <v>98</v>
      </c>
      <c r="C145" s="332">
        <v>24</v>
      </c>
      <c r="D145" s="6">
        <v>0.72</v>
      </c>
      <c r="E145" s="332">
        <v>18</v>
      </c>
      <c r="F145" s="6">
        <v>0.54</v>
      </c>
      <c r="G145" s="38">
        <f>E145/C145</f>
        <v>0.75</v>
      </c>
      <c r="H145" s="38">
        <f>F145/D145</f>
        <v>0.75000000000000011</v>
      </c>
      <c r="I145" s="121">
        <v>24</v>
      </c>
      <c r="J145" s="351">
        <v>0.72</v>
      </c>
      <c r="K145" s="38">
        <f>I145/C145</f>
        <v>1</v>
      </c>
      <c r="L145" s="38">
        <f>J145/D145</f>
        <v>1</v>
      </c>
      <c r="M145" s="332">
        <f>C145-I145</f>
        <v>0</v>
      </c>
      <c r="N145" s="6">
        <f>D145-J145</f>
        <v>0</v>
      </c>
      <c r="O145" s="5"/>
      <c r="P145" s="5"/>
      <c r="Q145" s="5"/>
      <c r="R145" s="5"/>
      <c r="S145" s="73">
        <v>0.03</v>
      </c>
      <c r="T145" s="332">
        <v>17</v>
      </c>
      <c r="U145" s="37">
        <f>S145*T145</f>
        <v>0.51</v>
      </c>
      <c r="V145" s="332">
        <f>O145+Q145+T145</f>
        <v>17</v>
      </c>
      <c r="W145" s="6">
        <f>P145+R145+U145</f>
        <v>0.51</v>
      </c>
      <c r="X145" s="5"/>
      <c r="Y145" s="5"/>
      <c r="Z145" s="5"/>
      <c r="AA145" s="5"/>
      <c r="AB145" s="73">
        <v>0.03</v>
      </c>
      <c r="AC145" s="332">
        <v>17</v>
      </c>
      <c r="AD145" s="37">
        <f>AB145*AC145</f>
        <v>0.51</v>
      </c>
      <c r="AE145" s="332">
        <f>X145+Z145+AC145</f>
        <v>17</v>
      </c>
      <c r="AF145" s="6">
        <f>Y145+AA145+AD145</f>
        <v>0.51</v>
      </c>
      <c r="AG145" s="5" t="s">
        <v>477</v>
      </c>
      <c r="AH145" s="286"/>
    </row>
    <row r="146" spans="1:34" ht="40.5">
      <c r="A146" s="329">
        <v>4.0199999999999996</v>
      </c>
      <c r="B146" s="5" t="s">
        <v>99</v>
      </c>
      <c r="C146" s="5"/>
      <c r="D146" s="5"/>
      <c r="E146" s="332"/>
      <c r="F146" s="6"/>
      <c r="G146" s="5"/>
      <c r="H146" s="5"/>
      <c r="I146" s="105"/>
      <c r="J146" s="105"/>
      <c r="K146" s="5"/>
      <c r="L146" s="5"/>
      <c r="M146" s="5"/>
      <c r="N146" s="5"/>
      <c r="O146" s="5"/>
      <c r="P146" s="5"/>
      <c r="Q146" s="5"/>
      <c r="R146" s="5"/>
      <c r="S146" s="73"/>
      <c r="T146" s="5"/>
      <c r="U146" s="5"/>
      <c r="V146" s="5"/>
      <c r="W146" s="5"/>
      <c r="X146" s="5"/>
      <c r="Y146" s="5"/>
      <c r="Z146" s="5"/>
      <c r="AA146" s="5"/>
      <c r="AB146" s="73"/>
      <c r="AC146" s="5"/>
      <c r="AD146" s="5"/>
      <c r="AE146" s="5"/>
      <c r="AF146" s="5"/>
      <c r="AG146" s="5"/>
      <c r="AH146" s="286"/>
    </row>
    <row r="147" spans="1:34" ht="21">
      <c r="A147" s="329"/>
      <c r="B147" s="3" t="s">
        <v>100</v>
      </c>
      <c r="C147" s="328">
        <f>SUM(C145:C146)</f>
        <v>24</v>
      </c>
      <c r="D147" s="3">
        <f>SUM(D145:D146)</f>
        <v>0.72</v>
      </c>
      <c r="E147" s="328">
        <f t="shared" ref="E147:F147" si="9">SUM(E145:E146)</f>
        <v>18</v>
      </c>
      <c r="F147" s="3">
        <f t="shared" si="9"/>
        <v>0.54</v>
      </c>
      <c r="G147" s="41">
        <f>E147/C147</f>
        <v>0.75</v>
      </c>
      <c r="H147" s="41">
        <f>F147/D147</f>
        <v>0.75000000000000011</v>
      </c>
      <c r="I147" s="3">
        <f t="shared" ref="I147:J147" si="10">SUM(I145:I146)</f>
        <v>24</v>
      </c>
      <c r="J147" s="3">
        <f t="shared" si="10"/>
        <v>0.72</v>
      </c>
      <c r="K147" s="38">
        <f>I147/C147</f>
        <v>1</v>
      </c>
      <c r="L147" s="38">
        <f>J147/D147</f>
        <v>1</v>
      </c>
      <c r="M147" s="328">
        <f>C147-I147</f>
        <v>0</v>
      </c>
      <c r="N147" s="3">
        <f>D147-J147</f>
        <v>0</v>
      </c>
      <c r="O147" s="3"/>
      <c r="P147" s="3"/>
      <c r="Q147" s="3"/>
      <c r="R147" s="3"/>
      <c r="S147" s="3"/>
      <c r="T147" s="328">
        <f>SUM(T145:T146)</f>
        <v>17</v>
      </c>
      <c r="U147" s="3">
        <f>SUM(U145:U146)</f>
        <v>0.51</v>
      </c>
      <c r="V147" s="328">
        <f>SUM(V145:V146)</f>
        <v>17</v>
      </c>
      <c r="W147" s="3">
        <f>SUM(W145:W146)</f>
        <v>0.51</v>
      </c>
      <c r="X147" s="3"/>
      <c r="Y147" s="3"/>
      <c r="Z147" s="3"/>
      <c r="AA147" s="3"/>
      <c r="AB147" s="3"/>
      <c r="AC147" s="328">
        <f>SUM(AC145:AC146)</f>
        <v>17</v>
      </c>
      <c r="AD147" s="3">
        <f>SUM(AD145:AD146)</f>
        <v>0.51</v>
      </c>
      <c r="AE147" s="328">
        <f>SUM(AE145:AE146)</f>
        <v>17</v>
      </c>
      <c r="AF147" s="3">
        <f>SUM(AF145:AF146)</f>
        <v>0.51</v>
      </c>
      <c r="AG147" s="3"/>
      <c r="AH147" s="286"/>
    </row>
    <row r="148" spans="1:34" ht="101.25">
      <c r="A148" s="4">
        <v>5</v>
      </c>
      <c r="B148" s="2" t="s">
        <v>101</v>
      </c>
      <c r="C148" s="2"/>
      <c r="D148" s="2"/>
      <c r="E148" s="328"/>
      <c r="F148" s="3"/>
      <c r="G148" s="2"/>
      <c r="H148" s="2"/>
      <c r="I148" s="104"/>
      <c r="J148" s="104"/>
      <c r="K148" s="2"/>
      <c r="L148" s="2"/>
      <c r="M148" s="2"/>
      <c r="N148" s="2"/>
      <c r="O148" s="2"/>
      <c r="P148" s="2"/>
      <c r="Q148" s="2"/>
      <c r="R148" s="2"/>
      <c r="S148" s="3"/>
      <c r="T148" s="2"/>
      <c r="U148" s="2"/>
      <c r="V148" s="2"/>
      <c r="W148" s="2"/>
      <c r="X148" s="2"/>
      <c r="Y148" s="2"/>
      <c r="Z148" s="2"/>
      <c r="AA148" s="2"/>
      <c r="AB148" s="3"/>
      <c r="AC148" s="2"/>
      <c r="AD148" s="2"/>
      <c r="AE148" s="2"/>
      <c r="AF148" s="2"/>
      <c r="AG148" s="2"/>
      <c r="AH148" s="286"/>
    </row>
    <row r="149" spans="1:34" ht="21">
      <c r="A149" s="4"/>
      <c r="B149" s="2" t="s">
        <v>102</v>
      </c>
      <c r="C149" s="2"/>
      <c r="D149" s="2"/>
      <c r="E149" s="328"/>
      <c r="F149" s="3"/>
      <c r="G149" s="2"/>
      <c r="H149" s="2"/>
      <c r="I149" s="104"/>
      <c r="J149" s="104"/>
      <c r="K149" s="2"/>
      <c r="L149" s="2"/>
      <c r="M149" s="2"/>
      <c r="N149" s="2"/>
      <c r="O149" s="2"/>
      <c r="P149" s="2"/>
      <c r="Q149" s="2"/>
      <c r="R149" s="2"/>
      <c r="S149" s="3"/>
      <c r="T149" s="2"/>
      <c r="U149" s="2"/>
      <c r="V149" s="2"/>
      <c r="W149" s="2"/>
      <c r="X149" s="2"/>
      <c r="Y149" s="2"/>
      <c r="Z149" s="2"/>
      <c r="AA149" s="2"/>
      <c r="AB149" s="3"/>
      <c r="AC149" s="2"/>
      <c r="AD149" s="2"/>
      <c r="AE149" s="2"/>
      <c r="AF149" s="2"/>
      <c r="AG149" s="2"/>
      <c r="AH149" s="286"/>
    </row>
    <row r="150" spans="1:34" ht="40.5">
      <c r="A150" s="4">
        <f>+A148+1</f>
        <v>6</v>
      </c>
      <c r="B150" s="2" t="s">
        <v>103</v>
      </c>
      <c r="C150" s="2"/>
      <c r="D150" s="2"/>
      <c r="E150" s="328"/>
      <c r="F150" s="3"/>
      <c r="G150" s="2"/>
      <c r="H150" s="2"/>
      <c r="I150" s="104"/>
      <c r="J150" s="104"/>
      <c r="K150" s="2"/>
      <c r="L150" s="2"/>
      <c r="M150" s="2"/>
      <c r="N150" s="2"/>
      <c r="O150" s="2"/>
      <c r="P150" s="2"/>
      <c r="Q150" s="2"/>
      <c r="R150" s="2"/>
      <c r="S150" s="3"/>
      <c r="T150" s="2"/>
      <c r="U150" s="2"/>
      <c r="V150" s="2"/>
      <c r="W150" s="2"/>
      <c r="X150" s="2"/>
      <c r="Y150" s="2"/>
      <c r="Z150" s="2"/>
      <c r="AA150" s="2"/>
      <c r="AB150" s="3"/>
      <c r="AC150" s="2"/>
      <c r="AD150" s="2"/>
      <c r="AE150" s="2"/>
      <c r="AF150" s="2"/>
      <c r="AG150" s="2"/>
      <c r="AH150" s="286"/>
    </row>
    <row r="151" spans="1:34" ht="21">
      <c r="A151" s="329">
        <v>6.01</v>
      </c>
      <c r="B151" s="26" t="s">
        <v>104</v>
      </c>
      <c r="C151" s="26"/>
      <c r="D151" s="26"/>
      <c r="E151" s="328"/>
      <c r="F151" s="3"/>
      <c r="G151" s="26"/>
      <c r="H151" s="26"/>
      <c r="I151" s="114"/>
      <c r="J151" s="114"/>
      <c r="K151" s="26"/>
      <c r="L151" s="26"/>
      <c r="M151" s="26"/>
      <c r="N151" s="26"/>
      <c r="O151" s="26"/>
      <c r="P151" s="26"/>
      <c r="Q151" s="26"/>
      <c r="R151" s="26"/>
      <c r="S151" s="3"/>
      <c r="T151" s="26"/>
      <c r="U151" s="26"/>
      <c r="V151" s="26"/>
      <c r="W151" s="26"/>
      <c r="X151" s="26"/>
      <c r="Y151" s="26"/>
      <c r="Z151" s="26"/>
      <c r="AA151" s="26"/>
      <c r="AB151" s="3"/>
      <c r="AC151" s="26"/>
      <c r="AD151" s="26"/>
      <c r="AE151" s="26"/>
      <c r="AF151" s="26"/>
      <c r="AG151" s="26"/>
      <c r="AH151" s="286"/>
    </row>
    <row r="152" spans="1:34" ht="21">
      <c r="A152" s="329"/>
      <c r="B152" s="5" t="s">
        <v>105</v>
      </c>
      <c r="C152" s="5"/>
      <c r="D152" s="5"/>
      <c r="E152" s="332"/>
      <c r="F152" s="6"/>
      <c r="G152" s="5"/>
      <c r="H152" s="5"/>
      <c r="I152" s="105"/>
      <c r="J152" s="105"/>
      <c r="K152" s="5"/>
      <c r="L152" s="5"/>
      <c r="M152" s="5"/>
      <c r="N152" s="5"/>
      <c r="O152" s="5"/>
      <c r="P152" s="5"/>
      <c r="Q152" s="5"/>
      <c r="R152" s="5"/>
      <c r="S152" s="55"/>
      <c r="T152" s="5"/>
      <c r="U152" s="5"/>
      <c r="V152" s="5"/>
      <c r="W152" s="5"/>
      <c r="X152" s="5"/>
      <c r="Y152" s="5"/>
      <c r="Z152" s="5"/>
      <c r="AA152" s="5"/>
      <c r="AB152" s="55"/>
      <c r="AC152" s="5"/>
      <c r="AD152" s="5"/>
      <c r="AE152" s="5"/>
      <c r="AF152" s="5"/>
      <c r="AG152" s="5"/>
      <c r="AH152" s="286"/>
    </row>
    <row r="153" spans="1:34" ht="21">
      <c r="A153" s="329"/>
      <c r="B153" s="5" t="s">
        <v>106</v>
      </c>
      <c r="C153" s="5"/>
      <c r="D153" s="5"/>
      <c r="E153" s="332"/>
      <c r="F153" s="6"/>
      <c r="G153" s="5"/>
      <c r="H153" s="5"/>
      <c r="I153" s="105"/>
      <c r="J153" s="105"/>
      <c r="K153" s="5"/>
      <c r="L153" s="5"/>
      <c r="M153" s="5"/>
      <c r="N153" s="5"/>
      <c r="O153" s="5"/>
      <c r="P153" s="5"/>
      <c r="Q153" s="5"/>
      <c r="R153" s="5"/>
      <c r="S153" s="55"/>
      <c r="T153" s="5"/>
      <c r="U153" s="5"/>
      <c r="V153" s="5"/>
      <c r="W153" s="5"/>
      <c r="X153" s="5"/>
      <c r="Y153" s="5"/>
      <c r="Z153" s="5"/>
      <c r="AA153" s="5"/>
      <c r="AB153" s="55"/>
      <c r="AC153" s="5"/>
      <c r="AD153" s="5"/>
      <c r="AE153" s="5"/>
      <c r="AF153" s="5"/>
      <c r="AG153" s="5"/>
      <c r="AH153" s="286"/>
    </row>
    <row r="154" spans="1:34" ht="21">
      <c r="A154" s="329"/>
      <c r="B154" s="5" t="s">
        <v>107</v>
      </c>
      <c r="C154" s="5"/>
      <c r="D154" s="5"/>
      <c r="E154" s="332"/>
      <c r="F154" s="6"/>
      <c r="G154" s="5"/>
      <c r="H154" s="5"/>
      <c r="I154" s="105"/>
      <c r="J154" s="105"/>
      <c r="K154" s="5"/>
      <c r="L154" s="5"/>
      <c r="M154" s="5"/>
      <c r="N154" s="5"/>
      <c r="O154" s="5"/>
      <c r="P154" s="5"/>
      <c r="Q154" s="5"/>
      <c r="R154" s="5"/>
      <c r="S154" s="55"/>
      <c r="T154" s="5"/>
      <c r="U154" s="5"/>
      <c r="V154" s="5"/>
      <c r="W154" s="5"/>
      <c r="X154" s="5"/>
      <c r="Y154" s="5"/>
      <c r="Z154" s="5"/>
      <c r="AA154" s="5"/>
      <c r="AB154" s="55"/>
      <c r="AC154" s="5"/>
      <c r="AD154" s="5"/>
      <c r="AE154" s="5"/>
      <c r="AF154" s="5"/>
      <c r="AG154" s="5"/>
      <c r="AH154" s="286"/>
    </row>
    <row r="155" spans="1:34" ht="21">
      <c r="A155" s="329"/>
      <c r="B155" s="5" t="s">
        <v>108</v>
      </c>
      <c r="C155" s="5"/>
      <c r="D155" s="5"/>
      <c r="E155" s="332"/>
      <c r="F155" s="6"/>
      <c r="G155" s="5"/>
      <c r="H155" s="5"/>
      <c r="I155" s="105"/>
      <c r="J155" s="105"/>
      <c r="K155" s="5"/>
      <c r="L155" s="5"/>
      <c r="M155" s="5"/>
      <c r="N155" s="5"/>
      <c r="O155" s="5"/>
      <c r="P155" s="5"/>
      <c r="Q155" s="5"/>
      <c r="R155" s="5"/>
      <c r="S155" s="55"/>
      <c r="T155" s="5"/>
      <c r="U155" s="5"/>
      <c r="V155" s="5"/>
      <c r="W155" s="5"/>
      <c r="X155" s="5"/>
      <c r="Y155" s="5"/>
      <c r="Z155" s="5"/>
      <c r="AA155" s="5"/>
      <c r="AB155" s="55"/>
      <c r="AC155" s="5"/>
      <c r="AD155" s="5"/>
      <c r="AE155" s="5"/>
      <c r="AF155" s="5"/>
      <c r="AG155" s="5"/>
      <c r="AH155" s="286"/>
    </row>
    <row r="156" spans="1:34" ht="21">
      <c r="A156" s="329"/>
      <c r="B156" s="3" t="s">
        <v>100</v>
      </c>
      <c r="C156" s="3"/>
      <c r="D156" s="3"/>
      <c r="E156" s="328"/>
      <c r="F156" s="3"/>
      <c r="G156" s="3"/>
      <c r="H156" s="3"/>
      <c r="I156" s="119"/>
      <c r="J156" s="119"/>
      <c r="K156" s="3"/>
      <c r="L156" s="3"/>
      <c r="M156" s="3"/>
      <c r="N156" s="3"/>
      <c r="O156" s="3"/>
      <c r="P156" s="3"/>
      <c r="Q156" s="3"/>
      <c r="R156" s="3"/>
      <c r="S156" s="61"/>
      <c r="T156" s="3"/>
      <c r="U156" s="3"/>
      <c r="V156" s="3"/>
      <c r="W156" s="3"/>
      <c r="X156" s="3"/>
      <c r="Y156" s="3"/>
      <c r="Z156" s="3"/>
      <c r="AA156" s="3"/>
      <c r="AB156" s="61"/>
      <c r="AC156" s="3"/>
      <c r="AD156" s="3"/>
      <c r="AE156" s="3"/>
      <c r="AF156" s="3"/>
      <c r="AG156" s="3"/>
      <c r="AH156" s="286"/>
    </row>
    <row r="157" spans="1:34" ht="40.5">
      <c r="A157" s="329">
        <f>+A151+0.01</f>
        <v>6.02</v>
      </c>
      <c r="B157" s="2" t="s">
        <v>109</v>
      </c>
      <c r="C157" s="2"/>
      <c r="D157" s="2"/>
      <c r="E157" s="328"/>
      <c r="F157" s="3"/>
      <c r="G157" s="2"/>
      <c r="H157" s="2"/>
      <c r="I157" s="104"/>
      <c r="J157" s="104"/>
      <c r="K157" s="2"/>
      <c r="L157" s="2"/>
      <c r="M157" s="2"/>
      <c r="N157" s="2"/>
      <c r="O157" s="2"/>
      <c r="P157" s="2"/>
      <c r="Q157" s="2"/>
      <c r="R157" s="2"/>
      <c r="S157" s="61"/>
      <c r="T157" s="2"/>
      <c r="U157" s="2"/>
      <c r="V157" s="2"/>
      <c r="W157" s="2"/>
      <c r="X157" s="2"/>
      <c r="Y157" s="2"/>
      <c r="Z157" s="2"/>
      <c r="AA157" s="2"/>
      <c r="AB157" s="61"/>
      <c r="AC157" s="2"/>
      <c r="AD157" s="2"/>
      <c r="AE157" s="2"/>
      <c r="AF157" s="2"/>
      <c r="AG157" s="2"/>
      <c r="AH157" s="286"/>
    </row>
    <row r="158" spans="1:34" ht="21">
      <c r="A158" s="329"/>
      <c r="B158" s="5" t="s">
        <v>105</v>
      </c>
      <c r="C158" s="5"/>
      <c r="D158" s="5"/>
      <c r="E158" s="332"/>
      <c r="F158" s="6"/>
      <c r="G158" s="5"/>
      <c r="H158" s="5"/>
      <c r="I158" s="105"/>
      <c r="J158" s="105"/>
      <c r="K158" s="5"/>
      <c r="L158" s="5"/>
      <c r="M158" s="5"/>
      <c r="N158" s="5"/>
      <c r="O158" s="5"/>
      <c r="P158" s="5"/>
      <c r="Q158" s="5"/>
      <c r="R158" s="5"/>
      <c r="S158" s="55"/>
      <c r="T158" s="5"/>
      <c r="U158" s="5"/>
      <c r="V158" s="5"/>
      <c r="W158" s="5"/>
      <c r="X158" s="5"/>
      <c r="Y158" s="5"/>
      <c r="Z158" s="5"/>
      <c r="AA158" s="5"/>
      <c r="AB158" s="55"/>
      <c r="AC158" s="5"/>
      <c r="AD158" s="5"/>
      <c r="AE158" s="5"/>
      <c r="AF158" s="5"/>
      <c r="AG158" s="5"/>
      <c r="AH158" s="286"/>
    </row>
    <row r="159" spans="1:34" ht="21">
      <c r="A159" s="329"/>
      <c r="B159" s="5" t="s">
        <v>106</v>
      </c>
      <c r="C159" s="5"/>
      <c r="D159" s="5"/>
      <c r="E159" s="332"/>
      <c r="F159" s="6"/>
      <c r="G159" s="5"/>
      <c r="H159" s="5"/>
      <c r="I159" s="105"/>
      <c r="J159" s="105"/>
      <c r="K159" s="5"/>
      <c r="L159" s="5"/>
      <c r="M159" s="5"/>
      <c r="N159" s="5"/>
      <c r="O159" s="5"/>
      <c r="P159" s="5"/>
      <c r="Q159" s="5"/>
      <c r="R159" s="5"/>
      <c r="S159" s="55"/>
      <c r="T159" s="5"/>
      <c r="U159" s="5"/>
      <c r="V159" s="5"/>
      <c r="W159" s="5"/>
      <c r="X159" s="5"/>
      <c r="Y159" s="5"/>
      <c r="Z159" s="5"/>
      <c r="AA159" s="5"/>
      <c r="AB159" s="55"/>
      <c r="AC159" s="5"/>
      <c r="AD159" s="5"/>
      <c r="AE159" s="5"/>
      <c r="AF159" s="5"/>
      <c r="AG159" s="5"/>
      <c r="AH159" s="286"/>
    </row>
    <row r="160" spans="1:34" ht="21">
      <c r="A160" s="329"/>
      <c r="B160" s="5" t="s">
        <v>107</v>
      </c>
      <c r="C160" s="5"/>
      <c r="D160" s="5"/>
      <c r="E160" s="332"/>
      <c r="F160" s="6"/>
      <c r="G160" s="5"/>
      <c r="H160" s="5"/>
      <c r="I160" s="105"/>
      <c r="J160" s="105"/>
      <c r="K160" s="5"/>
      <c r="L160" s="5"/>
      <c r="M160" s="5"/>
      <c r="N160" s="5"/>
      <c r="O160" s="5"/>
      <c r="P160" s="5"/>
      <c r="Q160" s="5"/>
      <c r="R160" s="5"/>
      <c r="S160" s="55"/>
      <c r="T160" s="5"/>
      <c r="U160" s="5"/>
      <c r="V160" s="5"/>
      <c r="W160" s="5"/>
      <c r="X160" s="5"/>
      <c r="Y160" s="5"/>
      <c r="Z160" s="5"/>
      <c r="AA160" s="5"/>
      <c r="AB160" s="55"/>
      <c r="AC160" s="5"/>
      <c r="AD160" s="5"/>
      <c r="AE160" s="5"/>
      <c r="AF160" s="5"/>
      <c r="AG160" s="5"/>
      <c r="AH160" s="286"/>
    </row>
    <row r="161" spans="1:34" ht="21">
      <c r="A161" s="329"/>
      <c r="B161" s="5" t="s">
        <v>108</v>
      </c>
      <c r="C161" s="5"/>
      <c r="D161" s="5"/>
      <c r="E161" s="332"/>
      <c r="F161" s="6"/>
      <c r="G161" s="5"/>
      <c r="H161" s="5"/>
      <c r="I161" s="105"/>
      <c r="J161" s="105"/>
      <c r="K161" s="5"/>
      <c r="L161" s="5"/>
      <c r="M161" s="5"/>
      <c r="N161" s="5"/>
      <c r="O161" s="5"/>
      <c r="P161" s="5"/>
      <c r="Q161" s="5"/>
      <c r="R161" s="5"/>
      <c r="S161" s="55"/>
      <c r="T161" s="5"/>
      <c r="U161" s="5"/>
      <c r="V161" s="5"/>
      <c r="W161" s="5"/>
      <c r="X161" s="5"/>
      <c r="Y161" s="5"/>
      <c r="Z161" s="5"/>
      <c r="AA161" s="5"/>
      <c r="AB161" s="55"/>
      <c r="AC161" s="5"/>
      <c r="AD161" s="5"/>
      <c r="AE161" s="5"/>
      <c r="AF161" s="5"/>
      <c r="AG161" s="5"/>
      <c r="AH161" s="286"/>
    </row>
    <row r="162" spans="1:34" ht="21">
      <c r="A162" s="329"/>
      <c r="B162" s="3" t="s">
        <v>100</v>
      </c>
      <c r="C162" s="3"/>
      <c r="D162" s="3"/>
      <c r="E162" s="328"/>
      <c r="F162" s="3"/>
      <c r="G162" s="3"/>
      <c r="H162" s="3"/>
      <c r="I162" s="119"/>
      <c r="J162" s="119"/>
      <c r="K162" s="3"/>
      <c r="L162" s="3"/>
      <c r="M162" s="3"/>
      <c r="N162" s="3"/>
      <c r="O162" s="3"/>
      <c r="P162" s="3"/>
      <c r="Q162" s="3"/>
      <c r="R162" s="3"/>
      <c r="S162" s="61"/>
      <c r="T162" s="3"/>
      <c r="U162" s="3"/>
      <c r="V162" s="3"/>
      <c r="W162" s="3"/>
      <c r="X162" s="3"/>
      <c r="Y162" s="3"/>
      <c r="Z162" s="3"/>
      <c r="AA162" s="3"/>
      <c r="AB162" s="61"/>
      <c r="AC162" s="3"/>
      <c r="AD162" s="3"/>
      <c r="AE162" s="3"/>
      <c r="AF162" s="3"/>
      <c r="AG162" s="3"/>
      <c r="AH162" s="286"/>
    </row>
    <row r="163" spans="1:34" ht="21">
      <c r="A163" s="329">
        <v>6.03</v>
      </c>
      <c r="B163" s="2" t="s">
        <v>110</v>
      </c>
      <c r="C163" s="2"/>
      <c r="D163" s="2"/>
      <c r="E163" s="328"/>
      <c r="F163" s="3"/>
      <c r="G163" s="2"/>
      <c r="H163" s="2"/>
      <c r="I163" s="104"/>
      <c r="J163" s="104"/>
      <c r="K163" s="2"/>
      <c r="L163" s="2"/>
      <c r="M163" s="2"/>
      <c r="N163" s="2"/>
      <c r="O163" s="2"/>
      <c r="P163" s="2"/>
      <c r="Q163" s="2"/>
      <c r="R163" s="2"/>
      <c r="S163" s="61"/>
      <c r="T163" s="2"/>
      <c r="U163" s="2"/>
      <c r="V163" s="2"/>
      <c r="W163" s="2"/>
      <c r="X163" s="2"/>
      <c r="Y163" s="2"/>
      <c r="Z163" s="2"/>
      <c r="AA163" s="2"/>
      <c r="AB163" s="61"/>
      <c r="AC163" s="2"/>
      <c r="AD163" s="2"/>
      <c r="AE163" s="2"/>
      <c r="AF163" s="2"/>
      <c r="AG163" s="2"/>
      <c r="AH163" s="286"/>
    </row>
    <row r="164" spans="1:34" ht="40.5">
      <c r="A164" s="329"/>
      <c r="B164" s="5" t="s">
        <v>105</v>
      </c>
      <c r="C164" s="332">
        <v>173</v>
      </c>
      <c r="D164" s="6">
        <v>10.38</v>
      </c>
      <c r="E164" s="332">
        <v>144</v>
      </c>
      <c r="F164" s="37">
        <v>0</v>
      </c>
      <c r="G164" s="38">
        <f>E164/C164</f>
        <v>0.83236994219653182</v>
      </c>
      <c r="H164" s="38">
        <f>F164/D164</f>
        <v>0</v>
      </c>
      <c r="I164" s="121">
        <v>144</v>
      </c>
      <c r="J164" s="351">
        <v>0</v>
      </c>
      <c r="K164" s="38">
        <f>I164/C164</f>
        <v>0.83236994219653182</v>
      </c>
      <c r="L164" s="38">
        <f>J164/D164</f>
        <v>0</v>
      </c>
      <c r="M164" s="332">
        <f>C164-I164</f>
        <v>29</v>
      </c>
      <c r="N164" s="6">
        <f>D164-J164</f>
        <v>10.38</v>
      </c>
      <c r="O164" s="5"/>
      <c r="P164" s="5"/>
      <c r="Q164" s="5"/>
      <c r="R164" s="6">
        <f>N164</f>
        <v>10.38</v>
      </c>
      <c r="S164" s="73">
        <v>0.06</v>
      </c>
      <c r="T164" s="332">
        <v>66</v>
      </c>
      <c r="U164" s="6">
        <f>S164*T164</f>
        <v>3.96</v>
      </c>
      <c r="V164" s="332">
        <f>O164+Q164+T164</f>
        <v>66</v>
      </c>
      <c r="W164" s="6">
        <f>P164+R164+U164</f>
        <v>14.34</v>
      </c>
      <c r="X164" s="5"/>
      <c r="Y164" s="5"/>
      <c r="Z164" s="5"/>
      <c r="AA164" s="6">
        <f>R164</f>
        <v>10.38</v>
      </c>
      <c r="AB164" s="73">
        <v>0.06</v>
      </c>
      <c r="AC164" s="332">
        <v>66</v>
      </c>
      <c r="AD164" s="6">
        <f>AB164*AC164</f>
        <v>3.96</v>
      </c>
      <c r="AE164" s="332">
        <f>X164+Z164+AC164</f>
        <v>66</v>
      </c>
      <c r="AF164" s="6">
        <f>Y164+AA164+AD164</f>
        <v>14.34</v>
      </c>
      <c r="AG164" s="5" t="s">
        <v>477</v>
      </c>
      <c r="AH164" s="286"/>
    </row>
    <row r="165" spans="1:34" ht="21">
      <c r="A165" s="329"/>
      <c r="B165" s="5" t="s">
        <v>106</v>
      </c>
      <c r="C165" s="5"/>
      <c r="D165" s="5"/>
      <c r="E165" s="332"/>
      <c r="F165" s="6"/>
      <c r="G165" s="39"/>
      <c r="H165" s="39"/>
      <c r="I165" s="105"/>
      <c r="J165" s="105"/>
      <c r="K165" s="39"/>
      <c r="L165" s="39"/>
      <c r="M165" s="5"/>
      <c r="N165" s="5"/>
      <c r="O165" s="5"/>
      <c r="P165" s="5"/>
      <c r="Q165" s="5"/>
      <c r="R165" s="5"/>
      <c r="S165" s="73"/>
      <c r="T165" s="5"/>
      <c r="U165" s="5"/>
      <c r="V165" s="5"/>
      <c r="W165" s="5"/>
      <c r="X165" s="5"/>
      <c r="Y165" s="5"/>
      <c r="Z165" s="5"/>
      <c r="AA165" s="5"/>
      <c r="AB165" s="73"/>
      <c r="AC165" s="5"/>
      <c r="AD165" s="5"/>
      <c r="AE165" s="5"/>
      <c r="AF165" s="5"/>
      <c r="AG165" s="5"/>
      <c r="AH165" s="286"/>
    </row>
    <row r="166" spans="1:34" ht="21">
      <c r="A166" s="329"/>
      <c r="B166" s="5" t="s">
        <v>107</v>
      </c>
      <c r="C166" s="5"/>
      <c r="D166" s="5"/>
      <c r="E166" s="332"/>
      <c r="F166" s="6"/>
      <c r="G166" s="39"/>
      <c r="H166" s="39"/>
      <c r="I166" s="105"/>
      <c r="J166" s="105"/>
      <c r="K166" s="39"/>
      <c r="L166" s="39"/>
      <c r="M166" s="5"/>
      <c r="N166" s="5"/>
      <c r="O166" s="5"/>
      <c r="P166" s="5"/>
      <c r="Q166" s="5"/>
      <c r="R166" s="5"/>
      <c r="S166" s="73"/>
      <c r="T166" s="5"/>
      <c r="U166" s="5"/>
      <c r="V166" s="5"/>
      <c r="W166" s="5"/>
      <c r="X166" s="5"/>
      <c r="Y166" s="5"/>
      <c r="Z166" s="5"/>
      <c r="AA166" s="5"/>
      <c r="AB166" s="73"/>
      <c r="AC166" s="5"/>
      <c r="AD166" s="5"/>
      <c r="AE166" s="5"/>
      <c r="AF166" s="5"/>
      <c r="AG166" s="5"/>
      <c r="AH166" s="286"/>
    </row>
    <row r="167" spans="1:34" ht="21">
      <c r="A167" s="329"/>
      <c r="B167" s="5" t="s">
        <v>108</v>
      </c>
      <c r="C167" s="5"/>
      <c r="D167" s="5"/>
      <c r="E167" s="332"/>
      <c r="F167" s="6"/>
      <c r="G167" s="39"/>
      <c r="H167" s="39"/>
      <c r="I167" s="105"/>
      <c r="J167" s="105"/>
      <c r="K167" s="39"/>
      <c r="L167" s="39"/>
      <c r="M167" s="5"/>
      <c r="N167" s="5"/>
      <c r="O167" s="5"/>
      <c r="P167" s="5"/>
      <c r="Q167" s="5"/>
      <c r="R167" s="5"/>
      <c r="S167" s="73"/>
      <c r="T167" s="5"/>
      <c r="U167" s="5"/>
      <c r="V167" s="5"/>
      <c r="W167" s="5"/>
      <c r="X167" s="5"/>
      <c r="Y167" s="5"/>
      <c r="Z167" s="5"/>
      <c r="AA167" s="5"/>
      <c r="AB167" s="73"/>
      <c r="AC167" s="5"/>
      <c r="AD167" s="5"/>
      <c r="AE167" s="5"/>
      <c r="AF167" s="5"/>
      <c r="AG167" s="5"/>
      <c r="AH167" s="286"/>
    </row>
    <row r="168" spans="1:34" ht="21">
      <c r="A168" s="329"/>
      <c r="B168" s="3" t="s">
        <v>100</v>
      </c>
      <c r="C168" s="328">
        <v>173</v>
      </c>
      <c r="D168" s="3">
        <v>10.38</v>
      </c>
      <c r="E168" s="328">
        <f t="shared" ref="E168:F168" si="11">SUM(E164:E167)</f>
        <v>144</v>
      </c>
      <c r="F168" s="40">
        <f t="shared" si="11"/>
        <v>0</v>
      </c>
      <c r="G168" s="41">
        <f>E168/C168</f>
        <v>0.83236994219653182</v>
      </c>
      <c r="H168" s="41">
        <f>F168/D168</f>
        <v>0</v>
      </c>
      <c r="I168" s="328">
        <f t="shared" ref="I168:J168" si="12">SUM(I164:I167)</f>
        <v>144</v>
      </c>
      <c r="J168" s="40">
        <f t="shared" si="12"/>
        <v>0</v>
      </c>
      <c r="K168" s="41">
        <f>I168/C168</f>
        <v>0.83236994219653182</v>
      </c>
      <c r="L168" s="41">
        <f>J168/D168</f>
        <v>0</v>
      </c>
      <c r="M168" s="328">
        <f>C168-I168</f>
        <v>29</v>
      </c>
      <c r="N168" s="3">
        <f>D168-J168</f>
        <v>10.38</v>
      </c>
      <c r="O168" s="328">
        <f>SUM(O164:O167)</f>
        <v>0</v>
      </c>
      <c r="P168" s="40">
        <f>SUM(P164:P167)</f>
        <v>0</v>
      </c>
      <c r="Q168" s="328">
        <f>SUM(Q164:Q167)</f>
        <v>0</v>
      </c>
      <c r="R168" s="40">
        <f>SUM(R164:R167)</f>
        <v>10.38</v>
      </c>
      <c r="S168" s="61"/>
      <c r="T168" s="328">
        <f t="shared" ref="T168:W168" si="13">SUM(T164:T167)</f>
        <v>66</v>
      </c>
      <c r="U168" s="3">
        <f t="shared" si="13"/>
        <v>3.96</v>
      </c>
      <c r="V168" s="328">
        <f t="shared" si="13"/>
        <v>66</v>
      </c>
      <c r="W168" s="3">
        <f t="shared" si="13"/>
        <v>14.34</v>
      </c>
      <c r="X168" s="328">
        <f>SUM(X164:X167)</f>
        <v>0</v>
      </c>
      <c r="Y168" s="40">
        <f>SUM(Y164:Y167)</f>
        <v>0</v>
      </c>
      <c r="Z168" s="328">
        <f>SUM(Z164:Z167)</f>
        <v>0</v>
      </c>
      <c r="AA168" s="40">
        <f>SUM(AA164:AA167)</f>
        <v>10.38</v>
      </c>
      <c r="AB168" s="61"/>
      <c r="AC168" s="328">
        <f t="shared" ref="AC168:AF168" si="14">SUM(AC164:AC167)</f>
        <v>66</v>
      </c>
      <c r="AD168" s="3">
        <f t="shared" si="14"/>
        <v>3.96</v>
      </c>
      <c r="AE168" s="328">
        <f t="shared" si="14"/>
        <v>66</v>
      </c>
      <c r="AF168" s="3">
        <f t="shared" si="14"/>
        <v>14.34</v>
      </c>
      <c r="AG168" s="3"/>
      <c r="AH168" s="286"/>
    </row>
    <row r="169" spans="1:34" ht="40.5">
      <c r="A169" s="329">
        <v>6.04</v>
      </c>
      <c r="B169" s="2" t="s">
        <v>111</v>
      </c>
      <c r="C169" s="2"/>
      <c r="D169" s="2"/>
      <c r="E169" s="328"/>
      <c r="F169" s="3"/>
      <c r="G169" s="2"/>
      <c r="H169" s="2"/>
      <c r="I169" s="104"/>
      <c r="J169" s="104"/>
      <c r="K169" s="2"/>
      <c r="L169" s="2"/>
      <c r="M169" s="2"/>
      <c r="N169" s="2"/>
      <c r="O169" s="2"/>
      <c r="P169" s="2"/>
      <c r="Q169" s="2"/>
      <c r="R169" s="2"/>
      <c r="S169" s="61"/>
      <c r="T169" s="2"/>
      <c r="U169" s="2"/>
      <c r="V169" s="2"/>
      <c r="W169" s="2"/>
      <c r="X169" s="2"/>
      <c r="Y169" s="2"/>
      <c r="Z169" s="2"/>
      <c r="AA169" s="2"/>
      <c r="AB169" s="61"/>
      <c r="AC169" s="2"/>
      <c r="AD169" s="2"/>
      <c r="AE169" s="2"/>
      <c r="AF169" s="2"/>
      <c r="AG169" s="2"/>
      <c r="AH169" s="286"/>
    </row>
    <row r="170" spans="1:34" ht="21">
      <c r="A170" s="329"/>
      <c r="B170" s="5" t="s">
        <v>105</v>
      </c>
      <c r="C170" s="5"/>
      <c r="D170" s="5"/>
      <c r="E170" s="332"/>
      <c r="F170" s="6"/>
      <c r="G170" s="5"/>
      <c r="H170" s="5"/>
      <c r="I170" s="105"/>
      <c r="J170" s="105"/>
      <c r="K170" s="5"/>
      <c r="L170" s="5"/>
      <c r="M170" s="5"/>
      <c r="N170" s="5"/>
      <c r="O170" s="5"/>
      <c r="P170" s="5"/>
      <c r="Q170" s="5"/>
      <c r="R170" s="5"/>
      <c r="S170" s="73"/>
      <c r="T170" s="5"/>
      <c r="U170" s="5"/>
      <c r="V170" s="5"/>
      <c r="W170" s="5"/>
      <c r="X170" s="5"/>
      <c r="Y170" s="5"/>
      <c r="Z170" s="5"/>
      <c r="AA170" s="5"/>
      <c r="AB170" s="73"/>
      <c r="AC170" s="5"/>
      <c r="AD170" s="5"/>
      <c r="AE170" s="5"/>
      <c r="AF170" s="5"/>
      <c r="AG170" s="5"/>
      <c r="AH170" s="286"/>
    </row>
    <row r="171" spans="1:34" ht="21">
      <c r="A171" s="329"/>
      <c r="B171" s="5" t="s">
        <v>106</v>
      </c>
      <c r="C171" s="5"/>
      <c r="D171" s="5"/>
      <c r="E171" s="332"/>
      <c r="F171" s="6"/>
      <c r="G171" s="5"/>
      <c r="H171" s="5"/>
      <c r="I171" s="105"/>
      <c r="J171" s="105"/>
      <c r="K171" s="5"/>
      <c r="L171" s="5"/>
      <c r="M171" s="5"/>
      <c r="N171" s="5"/>
      <c r="O171" s="5"/>
      <c r="P171" s="5"/>
      <c r="Q171" s="5"/>
      <c r="R171" s="5"/>
      <c r="S171" s="73"/>
      <c r="T171" s="5"/>
      <c r="U171" s="5"/>
      <c r="V171" s="5"/>
      <c r="W171" s="5"/>
      <c r="X171" s="5"/>
      <c r="Y171" s="5"/>
      <c r="Z171" s="5"/>
      <c r="AA171" s="5"/>
      <c r="AB171" s="73"/>
      <c r="AC171" s="5"/>
      <c r="AD171" s="5"/>
      <c r="AE171" s="5"/>
      <c r="AF171" s="5"/>
      <c r="AG171" s="5"/>
      <c r="AH171" s="286"/>
    </row>
    <row r="172" spans="1:34" ht="21">
      <c r="A172" s="329"/>
      <c r="B172" s="5" t="s">
        <v>107</v>
      </c>
      <c r="C172" s="5"/>
      <c r="D172" s="5"/>
      <c r="E172" s="332"/>
      <c r="F172" s="6"/>
      <c r="G172" s="5"/>
      <c r="H172" s="5"/>
      <c r="I172" s="105"/>
      <c r="J172" s="105"/>
      <c r="K172" s="5"/>
      <c r="L172" s="5"/>
      <c r="M172" s="5"/>
      <c r="N172" s="5"/>
      <c r="O172" s="5"/>
      <c r="P172" s="5"/>
      <c r="Q172" s="5"/>
      <c r="R172" s="5"/>
      <c r="S172" s="73"/>
      <c r="T172" s="5"/>
      <c r="U172" s="5"/>
      <c r="V172" s="5"/>
      <c r="W172" s="5"/>
      <c r="X172" s="5"/>
      <c r="Y172" s="5"/>
      <c r="Z172" s="5"/>
      <c r="AA172" s="5"/>
      <c r="AB172" s="73"/>
      <c r="AC172" s="5"/>
      <c r="AD172" s="5"/>
      <c r="AE172" s="5"/>
      <c r="AF172" s="5"/>
      <c r="AG172" s="5"/>
      <c r="AH172" s="286"/>
    </row>
    <row r="173" spans="1:34" ht="21">
      <c r="A173" s="329"/>
      <c r="B173" s="5" t="s">
        <v>108</v>
      </c>
      <c r="C173" s="5"/>
      <c r="D173" s="5"/>
      <c r="E173" s="332"/>
      <c r="F173" s="6"/>
      <c r="G173" s="5"/>
      <c r="H173" s="5"/>
      <c r="I173" s="105"/>
      <c r="J173" s="105"/>
      <c r="K173" s="5"/>
      <c r="L173" s="5"/>
      <c r="M173" s="5"/>
      <c r="N173" s="5"/>
      <c r="O173" s="5"/>
      <c r="P173" s="5"/>
      <c r="Q173" s="5"/>
      <c r="R173" s="5"/>
      <c r="S173" s="73"/>
      <c r="T173" s="5"/>
      <c r="U173" s="5"/>
      <c r="V173" s="5"/>
      <c r="W173" s="5"/>
      <c r="X173" s="5"/>
      <c r="Y173" s="5"/>
      <c r="Z173" s="5"/>
      <c r="AA173" s="5"/>
      <c r="AB173" s="73"/>
      <c r="AC173" s="5"/>
      <c r="AD173" s="5"/>
      <c r="AE173" s="5"/>
      <c r="AF173" s="5"/>
      <c r="AG173" s="5"/>
      <c r="AH173" s="286"/>
    </row>
    <row r="174" spans="1:34" ht="21">
      <c r="A174" s="329"/>
      <c r="B174" s="3" t="s">
        <v>100</v>
      </c>
      <c r="C174" s="3"/>
      <c r="D174" s="3"/>
      <c r="E174" s="328"/>
      <c r="F174" s="3"/>
      <c r="G174" s="3"/>
      <c r="H174" s="3"/>
      <c r="I174" s="119"/>
      <c r="J174" s="119"/>
      <c r="K174" s="3"/>
      <c r="L174" s="3"/>
      <c r="M174" s="3"/>
      <c r="N174" s="3"/>
      <c r="O174" s="3"/>
      <c r="P174" s="3"/>
      <c r="Q174" s="3"/>
      <c r="R174" s="3"/>
      <c r="S174" s="61"/>
      <c r="T174" s="3"/>
      <c r="U174" s="3"/>
      <c r="V174" s="3"/>
      <c r="W174" s="3"/>
      <c r="X174" s="3"/>
      <c r="Y174" s="3"/>
      <c r="Z174" s="3"/>
      <c r="AA174" s="3"/>
      <c r="AB174" s="61"/>
      <c r="AC174" s="3"/>
      <c r="AD174" s="3"/>
      <c r="AE174" s="3"/>
      <c r="AF174" s="3"/>
      <c r="AG174" s="3"/>
      <c r="AH174" s="286"/>
    </row>
    <row r="175" spans="1:34" ht="21">
      <c r="A175" s="329">
        <v>6.05</v>
      </c>
      <c r="B175" s="2" t="s">
        <v>112</v>
      </c>
      <c r="C175" s="2"/>
      <c r="D175" s="2"/>
      <c r="E175" s="328"/>
      <c r="F175" s="3"/>
      <c r="G175" s="2"/>
      <c r="H175" s="2"/>
      <c r="I175" s="104"/>
      <c r="J175" s="104"/>
      <c r="K175" s="2"/>
      <c r="L175" s="2"/>
      <c r="M175" s="2"/>
      <c r="N175" s="2"/>
      <c r="O175" s="2"/>
      <c r="P175" s="2"/>
      <c r="Q175" s="2"/>
      <c r="R175" s="2"/>
      <c r="S175" s="61"/>
      <c r="T175" s="2"/>
      <c r="U175" s="2"/>
      <c r="V175" s="2"/>
      <c r="W175" s="2"/>
      <c r="X175" s="2"/>
      <c r="Y175" s="2"/>
      <c r="Z175" s="2"/>
      <c r="AA175" s="2"/>
      <c r="AB175" s="61"/>
      <c r="AC175" s="2"/>
      <c r="AD175" s="2"/>
      <c r="AE175" s="2"/>
      <c r="AF175" s="2"/>
      <c r="AG175" s="2"/>
      <c r="AH175" s="286"/>
    </row>
    <row r="176" spans="1:34" ht="21">
      <c r="A176" s="329"/>
      <c r="B176" s="5" t="s">
        <v>105</v>
      </c>
      <c r="C176" s="5"/>
      <c r="D176" s="5"/>
      <c r="E176" s="332"/>
      <c r="F176" s="6"/>
      <c r="G176" s="5"/>
      <c r="H176" s="5"/>
      <c r="I176" s="105"/>
      <c r="J176" s="105"/>
      <c r="K176" s="5"/>
      <c r="L176" s="5"/>
      <c r="M176" s="5"/>
      <c r="N176" s="5"/>
      <c r="O176" s="5"/>
      <c r="P176" s="5"/>
      <c r="Q176" s="5"/>
      <c r="R176" s="5"/>
      <c r="S176" s="73"/>
      <c r="T176" s="5"/>
      <c r="U176" s="5"/>
      <c r="V176" s="5"/>
      <c r="W176" s="5"/>
      <c r="X176" s="5"/>
      <c r="Y176" s="5"/>
      <c r="Z176" s="5"/>
      <c r="AA176" s="5"/>
      <c r="AB176" s="73"/>
      <c r="AC176" s="5"/>
      <c r="AD176" s="5"/>
      <c r="AE176" s="5"/>
      <c r="AF176" s="5"/>
      <c r="AG176" s="5"/>
      <c r="AH176" s="286"/>
    </row>
    <row r="177" spans="1:34" ht="21">
      <c r="A177" s="329"/>
      <c r="B177" s="5" t="s">
        <v>106</v>
      </c>
      <c r="C177" s="5"/>
      <c r="D177" s="5"/>
      <c r="E177" s="332"/>
      <c r="F177" s="6"/>
      <c r="G177" s="5"/>
      <c r="H177" s="5"/>
      <c r="I177" s="105"/>
      <c r="J177" s="105"/>
      <c r="K177" s="5"/>
      <c r="L177" s="5"/>
      <c r="M177" s="5"/>
      <c r="N177" s="5"/>
      <c r="O177" s="5"/>
      <c r="P177" s="5"/>
      <c r="Q177" s="5"/>
      <c r="R177" s="5"/>
      <c r="S177" s="73"/>
      <c r="T177" s="5"/>
      <c r="U177" s="5"/>
      <c r="V177" s="5"/>
      <c r="W177" s="5"/>
      <c r="X177" s="5"/>
      <c r="Y177" s="5"/>
      <c r="Z177" s="5"/>
      <c r="AA177" s="5"/>
      <c r="AB177" s="73"/>
      <c r="AC177" s="5"/>
      <c r="AD177" s="5"/>
      <c r="AE177" s="5"/>
      <c r="AF177" s="5"/>
      <c r="AG177" s="5"/>
      <c r="AH177" s="286"/>
    </row>
    <row r="178" spans="1:34" ht="21">
      <c r="A178" s="329"/>
      <c r="B178" s="5" t="s">
        <v>107</v>
      </c>
      <c r="C178" s="5"/>
      <c r="D178" s="5"/>
      <c r="E178" s="332"/>
      <c r="F178" s="6"/>
      <c r="G178" s="5"/>
      <c r="H178" s="5"/>
      <c r="I178" s="105"/>
      <c r="J178" s="105"/>
      <c r="K178" s="5"/>
      <c r="L178" s="5"/>
      <c r="M178" s="5"/>
      <c r="N178" s="5"/>
      <c r="O178" s="5"/>
      <c r="P178" s="5"/>
      <c r="Q178" s="5"/>
      <c r="R178" s="5"/>
      <c r="S178" s="73"/>
      <c r="T178" s="5"/>
      <c r="U178" s="5"/>
      <c r="V178" s="5"/>
      <c r="W178" s="5"/>
      <c r="X178" s="5"/>
      <c r="Y178" s="5"/>
      <c r="Z178" s="5"/>
      <c r="AA178" s="5"/>
      <c r="AB178" s="73"/>
      <c r="AC178" s="5"/>
      <c r="AD178" s="5"/>
      <c r="AE178" s="5"/>
      <c r="AF178" s="5"/>
      <c r="AG178" s="5"/>
      <c r="AH178" s="286"/>
    </row>
    <row r="179" spans="1:34" ht="21">
      <c r="A179" s="329"/>
      <c r="B179" s="5" t="s">
        <v>108</v>
      </c>
      <c r="C179" s="5"/>
      <c r="D179" s="5"/>
      <c r="E179" s="332"/>
      <c r="F179" s="6"/>
      <c r="G179" s="5"/>
      <c r="H179" s="5"/>
      <c r="I179" s="105"/>
      <c r="J179" s="105"/>
      <c r="K179" s="5"/>
      <c r="L179" s="5"/>
      <c r="M179" s="5"/>
      <c r="N179" s="5"/>
      <c r="O179" s="5"/>
      <c r="P179" s="5"/>
      <c r="Q179" s="5"/>
      <c r="R179" s="5"/>
      <c r="S179" s="73"/>
      <c r="T179" s="5"/>
      <c r="U179" s="5"/>
      <c r="V179" s="5"/>
      <c r="W179" s="5"/>
      <c r="X179" s="5"/>
      <c r="Y179" s="5"/>
      <c r="Z179" s="5"/>
      <c r="AA179" s="5"/>
      <c r="AB179" s="73"/>
      <c r="AC179" s="5"/>
      <c r="AD179" s="5"/>
      <c r="AE179" s="5"/>
      <c r="AF179" s="5"/>
      <c r="AG179" s="5"/>
      <c r="AH179" s="286"/>
    </row>
    <row r="180" spans="1:34" ht="21">
      <c r="A180" s="329"/>
      <c r="B180" s="3" t="s">
        <v>102</v>
      </c>
      <c r="C180" s="3"/>
      <c r="D180" s="3"/>
      <c r="E180" s="328"/>
      <c r="F180" s="3"/>
      <c r="G180" s="3"/>
      <c r="H180" s="3"/>
      <c r="I180" s="119"/>
      <c r="J180" s="119"/>
      <c r="K180" s="3"/>
      <c r="L180" s="3"/>
      <c r="M180" s="3"/>
      <c r="N180" s="3"/>
      <c r="O180" s="3"/>
      <c r="P180" s="3"/>
      <c r="Q180" s="3"/>
      <c r="R180" s="3"/>
      <c r="S180" s="61"/>
      <c r="T180" s="3"/>
      <c r="U180" s="3"/>
      <c r="V180" s="3"/>
      <c r="W180" s="3"/>
      <c r="X180" s="3"/>
      <c r="Y180" s="3"/>
      <c r="Z180" s="3"/>
      <c r="AA180" s="3"/>
      <c r="AB180" s="61"/>
      <c r="AC180" s="3"/>
      <c r="AD180" s="3"/>
      <c r="AE180" s="3"/>
      <c r="AF180" s="3"/>
      <c r="AG180" s="3"/>
      <c r="AH180" s="286"/>
    </row>
    <row r="181" spans="1:34" ht="21">
      <c r="A181" s="329">
        <v>6.06</v>
      </c>
      <c r="B181" s="2" t="s">
        <v>113</v>
      </c>
      <c r="C181" s="2"/>
      <c r="D181" s="2"/>
      <c r="E181" s="328"/>
      <c r="F181" s="3"/>
      <c r="G181" s="2"/>
      <c r="H181" s="2"/>
      <c r="I181" s="104"/>
      <c r="J181" s="104"/>
      <c r="K181" s="2"/>
      <c r="L181" s="2"/>
      <c r="M181" s="2"/>
      <c r="N181" s="2"/>
      <c r="O181" s="2"/>
      <c r="P181" s="2"/>
      <c r="Q181" s="2"/>
      <c r="R181" s="2"/>
      <c r="S181" s="61"/>
      <c r="T181" s="2"/>
      <c r="U181" s="2"/>
      <c r="V181" s="2"/>
      <c r="W181" s="2"/>
      <c r="X181" s="2"/>
      <c r="Y181" s="2"/>
      <c r="Z181" s="2"/>
      <c r="AA181" s="2"/>
      <c r="AB181" s="61"/>
      <c r="AC181" s="2"/>
      <c r="AD181" s="2"/>
      <c r="AE181" s="2"/>
      <c r="AF181" s="2"/>
      <c r="AG181" s="2"/>
      <c r="AH181" s="286"/>
    </row>
    <row r="182" spans="1:34" ht="21">
      <c r="A182" s="329"/>
      <c r="B182" s="5" t="s">
        <v>105</v>
      </c>
      <c r="C182" s="5"/>
      <c r="D182" s="5"/>
      <c r="E182" s="332"/>
      <c r="F182" s="6"/>
      <c r="G182" s="5"/>
      <c r="H182" s="5"/>
      <c r="I182" s="105"/>
      <c r="J182" s="105"/>
      <c r="K182" s="5"/>
      <c r="L182" s="5"/>
      <c r="M182" s="5"/>
      <c r="N182" s="5"/>
      <c r="O182" s="5"/>
      <c r="P182" s="5"/>
      <c r="Q182" s="5"/>
      <c r="R182" s="5"/>
      <c r="S182" s="55"/>
      <c r="T182" s="5"/>
      <c r="U182" s="5"/>
      <c r="V182" s="5"/>
      <c r="W182" s="5"/>
      <c r="X182" s="5"/>
      <c r="Y182" s="5"/>
      <c r="Z182" s="5"/>
      <c r="AA182" s="5"/>
      <c r="AB182" s="55"/>
      <c r="AC182" s="5"/>
      <c r="AD182" s="5"/>
      <c r="AE182" s="5"/>
      <c r="AF182" s="5"/>
      <c r="AG182" s="5"/>
      <c r="AH182" s="286"/>
    </row>
    <row r="183" spans="1:34" ht="21">
      <c r="A183" s="329"/>
      <c r="B183" s="5" t="s">
        <v>106</v>
      </c>
      <c r="C183" s="5"/>
      <c r="D183" s="5"/>
      <c r="E183" s="332"/>
      <c r="F183" s="6"/>
      <c r="G183" s="5"/>
      <c r="H183" s="5"/>
      <c r="I183" s="105"/>
      <c r="J183" s="105"/>
      <c r="K183" s="5"/>
      <c r="L183" s="5"/>
      <c r="M183" s="5"/>
      <c r="N183" s="5"/>
      <c r="O183" s="5"/>
      <c r="P183" s="5"/>
      <c r="Q183" s="5"/>
      <c r="R183" s="5"/>
      <c r="S183" s="55"/>
      <c r="T183" s="5"/>
      <c r="U183" s="5"/>
      <c r="V183" s="5"/>
      <c r="W183" s="5"/>
      <c r="X183" s="5"/>
      <c r="Y183" s="5"/>
      <c r="Z183" s="5"/>
      <c r="AA183" s="5"/>
      <c r="AB183" s="55"/>
      <c r="AC183" s="5"/>
      <c r="AD183" s="5"/>
      <c r="AE183" s="5"/>
      <c r="AF183" s="5"/>
      <c r="AG183" s="5"/>
      <c r="AH183" s="286"/>
    </row>
    <row r="184" spans="1:34" ht="21">
      <c r="A184" s="329"/>
      <c r="B184" s="5" t="s">
        <v>107</v>
      </c>
      <c r="C184" s="5"/>
      <c r="D184" s="5"/>
      <c r="E184" s="332"/>
      <c r="F184" s="6"/>
      <c r="G184" s="5"/>
      <c r="H184" s="5"/>
      <c r="I184" s="105"/>
      <c r="J184" s="105"/>
      <c r="K184" s="5"/>
      <c r="L184" s="5"/>
      <c r="M184" s="5"/>
      <c r="N184" s="5"/>
      <c r="O184" s="5"/>
      <c r="P184" s="5"/>
      <c r="Q184" s="5"/>
      <c r="R184" s="5"/>
      <c r="S184" s="55"/>
      <c r="T184" s="5"/>
      <c r="U184" s="5"/>
      <c r="V184" s="5"/>
      <c r="W184" s="5"/>
      <c r="X184" s="5"/>
      <c r="Y184" s="5"/>
      <c r="Z184" s="5"/>
      <c r="AA184" s="5"/>
      <c r="AB184" s="55"/>
      <c r="AC184" s="5"/>
      <c r="AD184" s="5"/>
      <c r="AE184" s="5"/>
      <c r="AF184" s="5"/>
      <c r="AG184" s="5"/>
      <c r="AH184" s="286"/>
    </row>
    <row r="185" spans="1:34" ht="21">
      <c r="A185" s="329"/>
      <c r="B185" s="5" t="s">
        <v>108</v>
      </c>
      <c r="C185" s="5"/>
      <c r="D185" s="5"/>
      <c r="E185" s="332"/>
      <c r="F185" s="6"/>
      <c r="G185" s="5"/>
      <c r="H185" s="5"/>
      <c r="I185" s="105"/>
      <c r="J185" s="105"/>
      <c r="K185" s="5"/>
      <c r="L185" s="5"/>
      <c r="M185" s="5"/>
      <c r="N185" s="5"/>
      <c r="O185" s="5"/>
      <c r="P185" s="5"/>
      <c r="Q185" s="5"/>
      <c r="R185" s="5"/>
      <c r="S185" s="55"/>
      <c r="T185" s="5"/>
      <c r="U185" s="5"/>
      <c r="V185" s="5"/>
      <c r="W185" s="5"/>
      <c r="X185" s="5"/>
      <c r="Y185" s="5"/>
      <c r="Z185" s="5"/>
      <c r="AA185" s="5"/>
      <c r="AB185" s="55"/>
      <c r="AC185" s="5"/>
      <c r="AD185" s="5"/>
      <c r="AE185" s="5"/>
      <c r="AF185" s="5"/>
      <c r="AG185" s="5"/>
      <c r="AH185" s="286"/>
    </row>
    <row r="186" spans="1:34" ht="21">
      <c r="A186" s="329"/>
      <c r="B186" s="3" t="s">
        <v>102</v>
      </c>
      <c r="C186" s="3"/>
      <c r="D186" s="3"/>
      <c r="E186" s="328"/>
      <c r="F186" s="3"/>
      <c r="G186" s="3"/>
      <c r="H186" s="3"/>
      <c r="I186" s="119"/>
      <c r="J186" s="119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286"/>
    </row>
    <row r="187" spans="1:34" ht="21">
      <c r="A187" s="329">
        <v>6.07</v>
      </c>
      <c r="B187" s="2" t="s">
        <v>114</v>
      </c>
      <c r="C187" s="2"/>
      <c r="D187" s="2"/>
      <c r="E187" s="328"/>
      <c r="F187" s="3"/>
      <c r="G187" s="2"/>
      <c r="H187" s="2"/>
      <c r="I187" s="104"/>
      <c r="J187" s="104"/>
      <c r="K187" s="2"/>
      <c r="L187" s="2"/>
      <c r="M187" s="2"/>
      <c r="N187" s="2"/>
      <c r="O187" s="2"/>
      <c r="P187" s="2"/>
      <c r="Q187" s="2"/>
      <c r="R187" s="2"/>
      <c r="S187" s="3"/>
      <c r="T187" s="2"/>
      <c r="U187" s="2"/>
      <c r="V187" s="2"/>
      <c r="W187" s="2"/>
      <c r="X187" s="2"/>
      <c r="Y187" s="2"/>
      <c r="Z187" s="2"/>
      <c r="AA187" s="2"/>
      <c r="AB187" s="3"/>
      <c r="AC187" s="2"/>
      <c r="AD187" s="2"/>
      <c r="AE187" s="2"/>
      <c r="AF187" s="2"/>
      <c r="AG187" s="2"/>
      <c r="AH187" s="286"/>
    </row>
    <row r="188" spans="1:34" ht="21">
      <c r="A188" s="329"/>
      <c r="B188" s="5" t="s">
        <v>105</v>
      </c>
      <c r="C188" s="5"/>
      <c r="D188" s="5"/>
      <c r="E188" s="332"/>
      <c r="F188" s="6"/>
      <c r="G188" s="5"/>
      <c r="H188" s="5"/>
      <c r="I188" s="105"/>
      <c r="J188" s="105"/>
      <c r="K188" s="5"/>
      <c r="L188" s="5"/>
      <c r="M188" s="5"/>
      <c r="N188" s="5"/>
      <c r="O188" s="5"/>
      <c r="P188" s="5"/>
      <c r="Q188" s="5"/>
      <c r="R188" s="5"/>
      <c r="S188" s="73"/>
      <c r="T188" s="5"/>
      <c r="U188" s="5"/>
      <c r="V188" s="5"/>
      <c r="W188" s="5"/>
      <c r="X188" s="5"/>
      <c r="Y188" s="5"/>
      <c r="Z188" s="5"/>
      <c r="AA188" s="5"/>
      <c r="AB188" s="73"/>
      <c r="AC188" s="5"/>
      <c r="AD188" s="5"/>
      <c r="AE188" s="5"/>
      <c r="AF188" s="5"/>
      <c r="AG188" s="5"/>
      <c r="AH188" s="286"/>
    </row>
    <row r="189" spans="1:34" ht="21">
      <c r="A189" s="329"/>
      <c r="B189" s="5" t="s">
        <v>106</v>
      </c>
      <c r="C189" s="5"/>
      <c r="D189" s="5"/>
      <c r="E189" s="332"/>
      <c r="F189" s="6"/>
      <c r="G189" s="5"/>
      <c r="H189" s="5"/>
      <c r="I189" s="105"/>
      <c r="J189" s="105"/>
      <c r="K189" s="5"/>
      <c r="L189" s="5"/>
      <c r="M189" s="5"/>
      <c r="N189" s="5"/>
      <c r="O189" s="5"/>
      <c r="P189" s="5"/>
      <c r="Q189" s="5"/>
      <c r="R189" s="5"/>
      <c r="S189" s="73"/>
      <c r="T189" s="5"/>
      <c r="U189" s="5"/>
      <c r="V189" s="5"/>
      <c r="W189" s="5"/>
      <c r="X189" s="5"/>
      <c r="Y189" s="5"/>
      <c r="Z189" s="5"/>
      <c r="AA189" s="5"/>
      <c r="AB189" s="73"/>
      <c r="AC189" s="5"/>
      <c r="AD189" s="5"/>
      <c r="AE189" s="5"/>
      <c r="AF189" s="5"/>
      <c r="AG189" s="5"/>
      <c r="AH189" s="286"/>
    </row>
    <row r="190" spans="1:34" ht="21">
      <c r="A190" s="329"/>
      <c r="B190" s="5" t="s">
        <v>107</v>
      </c>
      <c r="C190" s="5"/>
      <c r="D190" s="5"/>
      <c r="E190" s="332"/>
      <c r="F190" s="6"/>
      <c r="G190" s="5"/>
      <c r="H190" s="5"/>
      <c r="I190" s="105"/>
      <c r="J190" s="105"/>
      <c r="K190" s="5"/>
      <c r="L190" s="5"/>
      <c r="M190" s="5"/>
      <c r="N190" s="5"/>
      <c r="O190" s="5"/>
      <c r="P190" s="5"/>
      <c r="Q190" s="5"/>
      <c r="R190" s="5"/>
      <c r="S190" s="73"/>
      <c r="T190" s="5"/>
      <c r="U190" s="5"/>
      <c r="V190" s="5"/>
      <c r="W190" s="5"/>
      <c r="X190" s="5"/>
      <c r="Y190" s="5"/>
      <c r="Z190" s="5"/>
      <c r="AA190" s="5"/>
      <c r="AB190" s="73"/>
      <c r="AC190" s="5"/>
      <c r="AD190" s="5"/>
      <c r="AE190" s="5"/>
      <c r="AF190" s="5"/>
      <c r="AG190" s="5"/>
      <c r="AH190" s="286"/>
    </row>
    <row r="191" spans="1:34" ht="21">
      <c r="A191" s="329"/>
      <c r="B191" s="5" t="s">
        <v>108</v>
      </c>
      <c r="C191" s="5"/>
      <c r="D191" s="5"/>
      <c r="E191" s="332"/>
      <c r="F191" s="6"/>
      <c r="G191" s="5"/>
      <c r="H191" s="5"/>
      <c r="I191" s="105"/>
      <c r="J191" s="105"/>
      <c r="K191" s="5"/>
      <c r="L191" s="5"/>
      <c r="M191" s="5"/>
      <c r="N191" s="5"/>
      <c r="O191" s="5"/>
      <c r="P191" s="5"/>
      <c r="Q191" s="5"/>
      <c r="R191" s="5"/>
      <c r="S191" s="73"/>
      <c r="T191" s="5"/>
      <c r="U191" s="5"/>
      <c r="V191" s="5"/>
      <c r="W191" s="5"/>
      <c r="X191" s="5"/>
      <c r="Y191" s="5"/>
      <c r="Z191" s="5"/>
      <c r="AA191" s="5"/>
      <c r="AB191" s="73"/>
      <c r="AC191" s="5"/>
      <c r="AD191" s="5"/>
      <c r="AE191" s="5"/>
      <c r="AF191" s="5"/>
      <c r="AG191" s="5"/>
      <c r="AH191" s="286"/>
    </row>
    <row r="192" spans="1:34" ht="21">
      <c r="A192" s="329"/>
      <c r="B192" s="3" t="s">
        <v>102</v>
      </c>
      <c r="C192" s="3"/>
      <c r="D192" s="3"/>
      <c r="E192" s="328"/>
      <c r="F192" s="3"/>
      <c r="G192" s="3"/>
      <c r="H192" s="3"/>
      <c r="I192" s="119"/>
      <c r="J192" s="11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286"/>
    </row>
    <row r="193" spans="1:34" ht="21">
      <c r="A193" s="329"/>
      <c r="B193" s="3" t="s">
        <v>6</v>
      </c>
      <c r="C193" s="328">
        <v>173</v>
      </c>
      <c r="D193" s="3">
        <v>10.38</v>
      </c>
      <c r="E193" s="328">
        <f t="shared" ref="E193:F193" si="15">E168</f>
        <v>144</v>
      </c>
      <c r="F193" s="40">
        <f t="shared" si="15"/>
        <v>0</v>
      </c>
      <c r="G193" s="41">
        <f>E193/C193</f>
        <v>0.83236994219653182</v>
      </c>
      <c r="H193" s="41">
        <f>F193/D193</f>
        <v>0</v>
      </c>
      <c r="I193" s="328">
        <f t="shared" ref="I193:J193" si="16">I168</f>
        <v>144</v>
      </c>
      <c r="J193" s="40">
        <f t="shared" si="16"/>
        <v>0</v>
      </c>
      <c r="K193" s="41">
        <f>I193/C193</f>
        <v>0.83236994219653182</v>
      </c>
      <c r="L193" s="41">
        <f>J193/D193</f>
        <v>0</v>
      </c>
      <c r="M193" s="328">
        <f>C193-I193</f>
        <v>29</v>
      </c>
      <c r="N193" s="3">
        <f>D193-J193</f>
        <v>10.38</v>
      </c>
      <c r="O193" s="3"/>
      <c r="P193" s="3"/>
      <c r="Q193" s="3"/>
      <c r="R193" s="3">
        <v>10.38</v>
      </c>
      <c r="S193" s="3"/>
      <c r="T193" s="328">
        <f t="shared" ref="T193:AA193" si="17">T168</f>
        <v>66</v>
      </c>
      <c r="U193" s="3">
        <f t="shared" si="17"/>
        <v>3.96</v>
      </c>
      <c r="V193" s="328">
        <f t="shared" si="17"/>
        <v>66</v>
      </c>
      <c r="W193" s="3">
        <f t="shared" si="17"/>
        <v>14.34</v>
      </c>
      <c r="X193" s="522">
        <f t="shared" si="17"/>
        <v>0</v>
      </c>
      <c r="Y193" s="3">
        <f t="shared" si="17"/>
        <v>0</v>
      </c>
      <c r="Z193" s="522">
        <f t="shared" si="17"/>
        <v>0</v>
      </c>
      <c r="AA193" s="3">
        <f t="shared" si="17"/>
        <v>10.38</v>
      </c>
      <c r="AB193" s="3"/>
      <c r="AC193" s="328">
        <f>AC168</f>
        <v>66</v>
      </c>
      <c r="AD193" s="3">
        <f>AD168</f>
        <v>3.96</v>
      </c>
      <c r="AE193" s="328">
        <f>AE168</f>
        <v>66</v>
      </c>
      <c r="AF193" s="3">
        <f>AF168</f>
        <v>14.34</v>
      </c>
      <c r="AG193" s="3"/>
      <c r="AH193" s="286"/>
    </row>
    <row r="194" spans="1:34" ht="21">
      <c r="A194" s="330" t="s">
        <v>115</v>
      </c>
      <c r="B194" s="2" t="s">
        <v>116</v>
      </c>
      <c r="C194" s="2"/>
      <c r="D194" s="2"/>
      <c r="E194" s="328"/>
      <c r="F194" s="3"/>
      <c r="G194" s="2"/>
      <c r="H194" s="2"/>
      <c r="I194" s="104"/>
      <c r="J194" s="104"/>
      <c r="K194" s="2"/>
      <c r="L194" s="2"/>
      <c r="M194" s="2"/>
      <c r="N194" s="2"/>
      <c r="O194" s="2"/>
      <c r="P194" s="2"/>
      <c r="Q194" s="2"/>
      <c r="R194" s="2"/>
      <c r="S194" s="3"/>
      <c r="T194" s="2"/>
      <c r="U194" s="2"/>
      <c r="V194" s="2"/>
      <c r="W194" s="2"/>
      <c r="X194" s="2"/>
      <c r="Y194" s="2"/>
      <c r="Z194" s="2"/>
      <c r="AA194" s="2"/>
      <c r="AB194" s="3"/>
      <c r="AC194" s="2"/>
      <c r="AD194" s="2"/>
      <c r="AE194" s="2"/>
      <c r="AF194" s="2"/>
      <c r="AG194" s="2"/>
      <c r="AH194" s="286"/>
    </row>
    <row r="195" spans="1:34" ht="21">
      <c r="A195" s="4">
        <v>7</v>
      </c>
      <c r="B195" s="2" t="s">
        <v>117</v>
      </c>
      <c r="C195" s="2"/>
      <c r="D195" s="2"/>
      <c r="E195" s="328"/>
      <c r="F195" s="3"/>
      <c r="G195" s="2"/>
      <c r="H195" s="2"/>
      <c r="I195" s="104"/>
      <c r="J195" s="104"/>
      <c r="K195" s="2"/>
      <c r="L195" s="2"/>
      <c r="M195" s="2"/>
      <c r="N195" s="2"/>
      <c r="O195" s="2"/>
      <c r="P195" s="2"/>
      <c r="Q195" s="2"/>
      <c r="R195" s="2"/>
      <c r="S195" s="3"/>
      <c r="T195" s="2"/>
      <c r="U195" s="2"/>
      <c r="V195" s="2"/>
      <c r="W195" s="2"/>
      <c r="X195" s="2"/>
      <c r="Y195" s="2"/>
      <c r="Z195" s="2"/>
      <c r="AA195" s="2"/>
      <c r="AB195" s="3"/>
      <c r="AC195" s="2"/>
      <c r="AD195" s="2"/>
      <c r="AE195" s="2"/>
      <c r="AF195" s="2"/>
      <c r="AG195" s="2"/>
      <c r="AH195" s="286"/>
    </row>
    <row r="196" spans="1:34" ht="21">
      <c r="A196" s="329">
        <v>7.01</v>
      </c>
      <c r="B196" s="5" t="s">
        <v>118</v>
      </c>
      <c r="C196" s="5"/>
      <c r="D196" s="5"/>
      <c r="E196" s="332"/>
      <c r="F196" s="6"/>
      <c r="G196" s="5"/>
      <c r="H196" s="5"/>
      <c r="I196" s="105"/>
      <c r="J196" s="105"/>
      <c r="K196" s="5"/>
      <c r="L196" s="5"/>
      <c r="M196" s="5"/>
      <c r="N196" s="5"/>
      <c r="O196" s="5"/>
      <c r="P196" s="5"/>
      <c r="Q196" s="5"/>
      <c r="R196" s="5"/>
      <c r="S196" s="6"/>
      <c r="T196" s="5"/>
      <c r="U196" s="5"/>
      <c r="V196" s="5"/>
      <c r="W196" s="5"/>
      <c r="X196" s="5"/>
      <c r="Y196" s="5"/>
      <c r="Z196" s="5"/>
      <c r="AA196" s="5"/>
      <c r="AB196" s="6"/>
      <c r="AC196" s="5"/>
      <c r="AD196" s="5"/>
      <c r="AE196" s="5"/>
      <c r="AF196" s="5"/>
      <c r="AG196" s="5"/>
      <c r="AH196" s="286"/>
    </row>
    <row r="197" spans="1:34" ht="21">
      <c r="A197" s="329"/>
      <c r="B197" s="5" t="s">
        <v>119</v>
      </c>
      <c r="C197" s="5"/>
      <c r="D197" s="5"/>
      <c r="E197" s="332"/>
      <c r="F197" s="6"/>
      <c r="G197" s="5"/>
      <c r="H197" s="5"/>
      <c r="I197" s="105"/>
      <c r="J197" s="105"/>
      <c r="K197" s="5"/>
      <c r="L197" s="5"/>
      <c r="M197" s="5"/>
      <c r="N197" s="5"/>
      <c r="O197" s="5"/>
      <c r="P197" s="5"/>
      <c r="Q197" s="5"/>
      <c r="R197" s="5"/>
      <c r="S197" s="6"/>
      <c r="T197" s="5"/>
      <c r="U197" s="5"/>
      <c r="V197" s="5"/>
      <c r="W197" s="5"/>
      <c r="X197" s="5"/>
      <c r="Y197" s="5"/>
      <c r="Z197" s="5"/>
      <c r="AA197" s="5"/>
      <c r="AB197" s="6"/>
      <c r="AC197" s="5"/>
      <c r="AD197" s="5"/>
      <c r="AE197" s="5"/>
      <c r="AF197" s="5"/>
      <c r="AG197" s="5"/>
      <c r="AH197" s="286"/>
    </row>
    <row r="198" spans="1:34" ht="21">
      <c r="A198" s="329"/>
      <c r="B198" s="5" t="s">
        <v>120</v>
      </c>
      <c r="C198" s="5"/>
      <c r="D198" s="5"/>
      <c r="E198" s="332"/>
      <c r="F198" s="6"/>
      <c r="G198" s="5"/>
      <c r="H198" s="5"/>
      <c r="I198" s="105"/>
      <c r="J198" s="105"/>
      <c r="K198" s="5"/>
      <c r="L198" s="5"/>
      <c r="M198" s="5"/>
      <c r="N198" s="5"/>
      <c r="O198" s="5"/>
      <c r="P198" s="5"/>
      <c r="Q198" s="5"/>
      <c r="R198" s="5"/>
      <c r="S198" s="6"/>
      <c r="T198" s="5"/>
      <c r="U198" s="5"/>
      <c r="V198" s="5"/>
      <c r="W198" s="5"/>
      <c r="X198" s="5"/>
      <c r="Y198" s="5"/>
      <c r="Z198" s="5"/>
      <c r="AA198" s="5"/>
      <c r="AB198" s="6"/>
      <c r="AC198" s="5"/>
      <c r="AD198" s="5"/>
      <c r="AE198" s="5"/>
      <c r="AF198" s="5"/>
      <c r="AG198" s="5"/>
      <c r="AH198" s="286"/>
    </row>
    <row r="199" spans="1:34" ht="21">
      <c r="A199" s="329"/>
      <c r="B199" s="5" t="s">
        <v>121</v>
      </c>
      <c r="C199" s="5"/>
      <c r="D199" s="5"/>
      <c r="E199" s="332"/>
      <c r="F199" s="6"/>
      <c r="G199" s="5"/>
      <c r="H199" s="5"/>
      <c r="I199" s="105"/>
      <c r="J199" s="105"/>
      <c r="K199" s="5"/>
      <c r="L199" s="5"/>
      <c r="M199" s="5"/>
      <c r="N199" s="5"/>
      <c r="O199" s="5"/>
      <c r="P199" s="5"/>
      <c r="Q199" s="5"/>
      <c r="R199" s="5"/>
      <c r="S199" s="6"/>
      <c r="T199" s="5"/>
      <c r="U199" s="5"/>
      <c r="V199" s="5"/>
      <c r="W199" s="5"/>
      <c r="X199" s="5"/>
      <c r="Y199" s="5"/>
      <c r="Z199" s="5"/>
      <c r="AA199" s="5"/>
      <c r="AB199" s="6"/>
      <c r="AC199" s="5"/>
      <c r="AD199" s="5"/>
      <c r="AE199" s="5"/>
      <c r="AF199" s="5"/>
      <c r="AG199" s="5"/>
      <c r="AH199" s="286"/>
    </row>
    <row r="200" spans="1:34" ht="21">
      <c r="A200" s="329"/>
      <c r="B200" s="5" t="s">
        <v>122</v>
      </c>
      <c r="C200" s="5"/>
      <c r="D200" s="5"/>
      <c r="E200" s="332"/>
      <c r="F200" s="6"/>
      <c r="G200" s="5"/>
      <c r="H200" s="5"/>
      <c r="I200" s="105"/>
      <c r="J200" s="105"/>
      <c r="K200" s="5"/>
      <c r="L200" s="5"/>
      <c r="M200" s="5"/>
      <c r="N200" s="5"/>
      <c r="O200" s="5"/>
      <c r="P200" s="5"/>
      <c r="Q200" s="5"/>
      <c r="R200" s="5"/>
      <c r="S200" s="6"/>
      <c r="T200" s="5"/>
      <c r="U200" s="5"/>
      <c r="V200" s="5"/>
      <c r="W200" s="5"/>
      <c r="X200" s="5"/>
      <c r="Y200" s="5"/>
      <c r="Z200" s="5"/>
      <c r="AA200" s="5"/>
      <c r="AB200" s="6"/>
      <c r="AC200" s="5"/>
      <c r="AD200" s="5"/>
      <c r="AE200" s="5"/>
      <c r="AF200" s="5"/>
      <c r="AG200" s="5"/>
      <c r="AH200" s="286"/>
    </row>
    <row r="201" spans="1:34" ht="21">
      <c r="A201" s="329"/>
      <c r="B201" s="5" t="s">
        <v>123</v>
      </c>
      <c r="C201" s="5"/>
      <c r="D201" s="5"/>
      <c r="E201" s="332"/>
      <c r="F201" s="6"/>
      <c r="G201" s="5"/>
      <c r="H201" s="5"/>
      <c r="I201" s="105"/>
      <c r="J201" s="105"/>
      <c r="K201" s="5"/>
      <c r="L201" s="5"/>
      <c r="M201" s="5"/>
      <c r="N201" s="5"/>
      <c r="O201" s="5"/>
      <c r="P201" s="5"/>
      <c r="Q201" s="5"/>
      <c r="R201" s="5"/>
      <c r="S201" s="6"/>
      <c r="T201" s="5"/>
      <c r="U201" s="5"/>
      <c r="V201" s="5"/>
      <c r="W201" s="5"/>
      <c r="X201" s="5"/>
      <c r="Y201" s="5"/>
      <c r="Z201" s="5"/>
      <c r="AA201" s="5"/>
      <c r="AB201" s="6"/>
      <c r="AC201" s="5"/>
      <c r="AD201" s="5"/>
      <c r="AE201" s="5"/>
      <c r="AF201" s="5"/>
      <c r="AG201" s="5"/>
      <c r="AH201" s="286"/>
    </row>
    <row r="202" spans="1:34" ht="21">
      <c r="A202" s="329"/>
      <c r="B202" s="5" t="s">
        <v>124</v>
      </c>
      <c r="C202" s="5"/>
      <c r="D202" s="5"/>
      <c r="E202" s="332"/>
      <c r="F202" s="6"/>
      <c r="G202" s="5"/>
      <c r="H202" s="5"/>
      <c r="I202" s="105"/>
      <c r="J202" s="105"/>
      <c r="K202" s="5"/>
      <c r="L202" s="5"/>
      <c r="M202" s="5"/>
      <c r="N202" s="5"/>
      <c r="O202" s="5"/>
      <c r="P202" s="5"/>
      <c r="Q202" s="5"/>
      <c r="R202" s="5"/>
      <c r="S202" s="6"/>
      <c r="T202" s="5"/>
      <c r="U202" s="5"/>
      <c r="V202" s="5"/>
      <c r="W202" s="5"/>
      <c r="X202" s="5"/>
      <c r="Y202" s="5"/>
      <c r="Z202" s="5"/>
      <c r="AA202" s="5"/>
      <c r="AB202" s="6"/>
      <c r="AC202" s="5"/>
      <c r="AD202" s="5"/>
      <c r="AE202" s="5"/>
      <c r="AF202" s="5"/>
      <c r="AG202" s="5"/>
      <c r="AH202" s="286"/>
    </row>
    <row r="203" spans="1:34" ht="21">
      <c r="A203" s="329">
        <f>+A196+0.01</f>
        <v>7.02</v>
      </c>
      <c r="B203" s="5" t="s">
        <v>125</v>
      </c>
      <c r="C203" s="5"/>
      <c r="D203" s="5"/>
      <c r="E203" s="332"/>
      <c r="F203" s="6"/>
      <c r="G203" s="5"/>
      <c r="H203" s="5"/>
      <c r="I203" s="105"/>
      <c r="J203" s="105"/>
      <c r="K203" s="5"/>
      <c r="L203" s="5"/>
      <c r="M203" s="5"/>
      <c r="N203" s="5"/>
      <c r="O203" s="5"/>
      <c r="P203" s="5"/>
      <c r="Q203" s="5"/>
      <c r="R203" s="5"/>
      <c r="S203" s="6"/>
      <c r="T203" s="5"/>
      <c r="U203" s="5"/>
      <c r="V203" s="5"/>
      <c r="W203" s="5"/>
      <c r="X203" s="5"/>
      <c r="Y203" s="5"/>
      <c r="Z203" s="5"/>
      <c r="AA203" s="5"/>
      <c r="AB203" s="6"/>
      <c r="AC203" s="5"/>
      <c r="AD203" s="5"/>
      <c r="AE203" s="5"/>
      <c r="AF203" s="5"/>
      <c r="AG203" s="5"/>
      <c r="AH203" s="286"/>
    </row>
    <row r="204" spans="1:34" ht="21">
      <c r="A204" s="329">
        <f t="shared" ref="A204:A205" si="18">+A203+0.01</f>
        <v>7.0299999999999994</v>
      </c>
      <c r="B204" s="5" t="s">
        <v>126</v>
      </c>
      <c r="C204" s="5"/>
      <c r="D204" s="5"/>
      <c r="E204" s="332"/>
      <c r="F204" s="6"/>
      <c r="G204" s="5"/>
      <c r="H204" s="5"/>
      <c r="I204" s="105"/>
      <c r="J204" s="105"/>
      <c r="K204" s="5"/>
      <c r="L204" s="5"/>
      <c r="M204" s="5"/>
      <c r="N204" s="5"/>
      <c r="O204" s="5"/>
      <c r="P204" s="5"/>
      <c r="Q204" s="5"/>
      <c r="R204" s="5"/>
      <c r="S204" s="6"/>
      <c r="T204" s="5"/>
      <c r="U204" s="5"/>
      <c r="V204" s="5"/>
      <c r="W204" s="5"/>
      <c r="X204" s="5"/>
      <c r="Y204" s="5"/>
      <c r="Z204" s="5"/>
      <c r="AA204" s="5"/>
      <c r="AB204" s="6"/>
      <c r="AC204" s="5"/>
      <c r="AD204" s="5"/>
      <c r="AE204" s="5"/>
      <c r="AF204" s="5"/>
      <c r="AG204" s="5"/>
      <c r="AH204" s="286"/>
    </row>
    <row r="205" spans="1:34" ht="21">
      <c r="A205" s="329">
        <f t="shared" si="18"/>
        <v>7.0399999999999991</v>
      </c>
      <c r="B205" s="5" t="s">
        <v>127</v>
      </c>
      <c r="C205" s="5"/>
      <c r="D205" s="5"/>
      <c r="E205" s="332"/>
      <c r="F205" s="6"/>
      <c r="G205" s="5"/>
      <c r="H205" s="5"/>
      <c r="I205" s="105"/>
      <c r="J205" s="105"/>
      <c r="K205" s="5"/>
      <c r="L205" s="5"/>
      <c r="M205" s="5"/>
      <c r="N205" s="5"/>
      <c r="O205" s="5"/>
      <c r="P205" s="5"/>
      <c r="Q205" s="5"/>
      <c r="R205" s="5"/>
      <c r="S205" s="6"/>
      <c r="T205" s="5"/>
      <c r="U205" s="5"/>
      <c r="V205" s="5"/>
      <c r="W205" s="5"/>
      <c r="X205" s="5"/>
      <c r="Y205" s="5"/>
      <c r="Z205" s="5"/>
      <c r="AA205" s="5"/>
      <c r="AB205" s="6"/>
      <c r="AC205" s="5"/>
      <c r="AD205" s="5"/>
      <c r="AE205" s="5"/>
      <c r="AF205" s="5"/>
      <c r="AG205" s="5"/>
      <c r="AH205" s="286"/>
    </row>
    <row r="206" spans="1:34" ht="21">
      <c r="A206" s="329"/>
      <c r="B206" s="3" t="s">
        <v>100</v>
      </c>
      <c r="C206" s="3"/>
      <c r="D206" s="3"/>
      <c r="E206" s="328"/>
      <c r="F206" s="3"/>
      <c r="G206" s="3"/>
      <c r="H206" s="3"/>
      <c r="I206" s="119"/>
      <c r="J206" s="119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286"/>
    </row>
    <row r="207" spans="1:34" ht="21">
      <c r="A207" s="4">
        <v>8</v>
      </c>
      <c r="B207" s="2" t="s">
        <v>128</v>
      </c>
      <c r="C207" s="2"/>
      <c r="D207" s="2"/>
      <c r="E207" s="328"/>
      <c r="F207" s="3"/>
      <c r="G207" s="2"/>
      <c r="H207" s="2"/>
      <c r="I207" s="104"/>
      <c r="J207" s="104"/>
      <c r="K207" s="2"/>
      <c r="L207" s="2"/>
      <c r="M207" s="2"/>
      <c r="N207" s="2"/>
      <c r="O207" s="2"/>
      <c r="P207" s="2"/>
      <c r="Q207" s="2"/>
      <c r="R207" s="2"/>
      <c r="S207" s="3"/>
      <c r="T207" s="2"/>
      <c r="U207" s="2"/>
      <c r="V207" s="2"/>
      <c r="W207" s="2"/>
      <c r="X207" s="2"/>
      <c r="Y207" s="2"/>
      <c r="Z207" s="2"/>
      <c r="AA207" s="2"/>
      <c r="AB207" s="3"/>
      <c r="AC207" s="2"/>
      <c r="AD207" s="2"/>
      <c r="AE207" s="2"/>
      <c r="AF207" s="2"/>
      <c r="AG207" s="2"/>
      <c r="AH207" s="286"/>
    </row>
    <row r="208" spans="1:34" ht="21">
      <c r="A208" s="329">
        <v>8.01</v>
      </c>
      <c r="B208" s="5" t="s">
        <v>129</v>
      </c>
      <c r="C208" s="5"/>
      <c r="D208" s="5"/>
      <c r="E208" s="332"/>
      <c r="F208" s="6"/>
      <c r="G208" s="5"/>
      <c r="H208" s="5"/>
      <c r="I208" s="105"/>
      <c r="J208" s="105"/>
      <c r="K208" s="5"/>
      <c r="L208" s="5"/>
      <c r="M208" s="5"/>
      <c r="N208" s="5"/>
      <c r="O208" s="5"/>
      <c r="P208" s="5"/>
      <c r="Q208" s="5"/>
      <c r="R208" s="5"/>
      <c r="S208" s="69"/>
      <c r="T208" s="5"/>
      <c r="U208" s="5"/>
      <c r="V208" s="5"/>
      <c r="W208" s="5"/>
      <c r="X208" s="5"/>
      <c r="Y208" s="5"/>
      <c r="Z208" s="5"/>
      <c r="AA208" s="5"/>
      <c r="AB208" s="69"/>
      <c r="AC208" s="5"/>
      <c r="AD208" s="5"/>
      <c r="AE208" s="5"/>
      <c r="AF208" s="5"/>
      <c r="AG208" s="5"/>
      <c r="AH208" s="286"/>
    </row>
    <row r="209" spans="1:34" ht="21">
      <c r="A209" s="329">
        <f>+A208+0.01</f>
        <v>8.02</v>
      </c>
      <c r="B209" s="5" t="s">
        <v>130</v>
      </c>
      <c r="C209" s="5"/>
      <c r="D209" s="5"/>
      <c r="E209" s="332"/>
      <c r="F209" s="6"/>
      <c r="G209" s="5"/>
      <c r="H209" s="5"/>
      <c r="I209" s="105"/>
      <c r="J209" s="105"/>
      <c r="K209" s="5"/>
      <c r="L209" s="5"/>
      <c r="M209" s="5"/>
      <c r="N209" s="5"/>
      <c r="O209" s="5"/>
      <c r="P209" s="5"/>
      <c r="Q209" s="5"/>
      <c r="R209" s="5"/>
      <c r="S209" s="69"/>
      <c r="T209" s="5"/>
      <c r="U209" s="5"/>
      <c r="V209" s="5"/>
      <c r="W209" s="5"/>
      <c r="X209" s="5"/>
      <c r="Y209" s="5"/>
      <c r="Z209" s="5"/>
      <c r="AA209" s="5"/>
      <c r="AB209" s="69"/>
      <c r="AC209" s="5"/>
      <c r="AD209" s="5"/>
      <c r="AE209" s="5"/>
      <c r="AF209" s="5"/>
      <c r="AG209" s="5"/>
      <c r="AH209" s="286"/>
    </row>
    <row r="210" spans="1:34" ht="21">
      <c r="A210" s="329">
        <f t="shared" ref="A210:A211" si="19">+A209+0.01</f>
        <v>8.0299999999999994</v>
      </c>
      <c r="B210" s="5" t="s">
        <v>131</v>
      </c>
      <c r="C210" s="5"/>
      <c r="D210" s="5"/>
      <c r="E210" s="332"/>
      <c r="F210" s="6"/>
      <c r="G210" s="5"/>
      <c r="H210" s="5"/>
      <c r="I210" s="105"/>
      <c r="J210" s="105"/>
      <c r="K210" s="5"/>
      <c r="L210" s="5"/>
      <c r="M210" s="5"/>
      <c r="N210" s="5"/>
      <c r="O210" s="5"/>
      <c r="P210" s="5"/>
      <c r="Q210" s="5"/>
      <c r="R210" s="5"/>
      <c r="S210" s="69"/>
      <c r="T210" s="5"/>
      <c r="U210" s="5"/>
      <c r="V210" s="5"/>
      <c r="W210" s="5"/>
      <c r="X210" s="5"/>
      <c r="Y210" s="5"/>
      <c r="Z210" s="5"/>
      <c r="AA210" s="5"/>
      <c r="AB210" s="69"/>
      <c r="AC210" s="5"/>
      <c r="AD210" s="5"/>
      <c r="AE210" s="5"/>
      <c r="AF210" s="5"/>
      <c r="AG210" s="5"/>
      <c r="AH210" s="286"/>
    </row>
    <row r="211" spans="1:34" ht="21">
      <c r="A211" s="329">
        <f t="shared" si="19"/>
        <v>8.0399999999999991</v>
      </c>
      <c r="B211" s="5" t="s">
        <v>132</v>
      </c>
      <c r="C211" s="5"/>
      <c r="D211" s="5"/>
      <c r="E211" s="332"/>
      <c r="F211" s="6"/>
      <c r="G211" s="5"/>
      <c r="H211" s="5"/>
      <c r="I211" s="105"/>
      <c r="J211" s="105"/>
      <c r="K211" s="5"/>
      <c r="L211" s="5"/>
      <c r="M211" s="5"/>
      <c r="N211" s="5"/>
      <c r="O211" s="5"/>
      <c r="P211" s="5"/>
      <c r="Q211" s="5"/>
      <c r="R211" s="5"/>
      <c r="S211" s="69"/>
      <c r="T211" s="5"/>
      <c r="U211" s="5"/>
      <c r="V211" s="5"/>
      <c r="W211" s="5"/>
      <c r="X211" s="5"/>
      <c r="Y211" s="5"/>
      <c r="Z211" s="5"/>
      <c r="AA211" s="5"/>
      <c r="AB211" s="69"/>
      <c r="AC211" s="5"/>
      <c r="AD211" s="5"/>
      <c r="AE211" s="5"/>
      <c r="AF211" s="5"/>
      <c r="AG211" s="5"/>
      <c r="AH211" s="286"/>
    </row>
    <row r="212" spans="1:34" ht="21">
      <c r="A212" s="329"/>
      <c r="B212" s="3" t="s">
        <v>102</v>
      </c>
      <c r="C212" s="3"/>
      <c r="D212" s="3"/>
      <c r="E212" s="328"/>
      <c r="F212" s="3"/>
      <c r="G212" s="3"/>
      <c r="H212" s="3"/>
      <c r="I212" s="119"/>
      <c r="J212" s="119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286"/>
    </row>
    <row r="213" spans="1:34" ht="21">
      <c r="A213" s="4">
        <v>9</v>
      </c>
      <c r="B213" s="2" t="s">
        <v>133</v>
      </c>
      <c r="C213" s="2"/>
      <c r="D213" s="2"/>
      <c r="E213" s="328"/>
      <c r="F213" s="3"/>
      <c r="G213" s="2"/>
      <c r="H213" s="2"/>
      <c r="I213" s="104"/>
      <c r="J213" s="104"/>
      <c r="K213" s="2"/>
      <c r="L213" s="2"/>
      <c r="M213" s="2"/>
      <c r="N213" s="2"/>
      <c r="O213" s="2"/>
      <c r="P213" s="2"/>
      <c r="Q213" s="2"/>
      <c r="R213" s="2"/>
      <c r="S213" s="3"/>
      <c r="T213" s="2"/>
      <c r="U213" s="2"/>
      <c r="V213" s="2"/>
      <c r="W213" s="2"/>
      <c r="X213" s="2"/>
      <c r="Y213" s="2"/>
      <c r="Z213" s="2"/>
      <c r="AA213" s="2"/>
      <c r="AB213" s="3"/>
      <c r="AC213" s="2"/>
      <c r="AD213" s="2"/>
      <c r="AE213" s="2"/>
      <c r="AF213" s="2"/>
      <c r="AG213" s="2"/>
      <c r="AH213" s="286"/>
    </row>
    <row r="214" spans="1:34" ht="21">
      <c r="A214" s="329">
        <v>9.01</v>
      </c>
      <c r="B214" s="5" t="s">
        <v>134</v>
      </c>
      <c r="C214" s="5"/>
      <c r="D214" s="5"/>
      <c r="E214" s="332"/>
      <c r="F214" s="6"/>
      <c r="G214" s="5"/>
      <c r="H214" s="5"/>
      <c r="I214" s="105"/>
      <c r="J214" s="105"/>
      <c r="K214" s="5"/>
      <c r="L214" s="5"/>
      <c r="M214" s="5"/>
      <c r="N214" s="5"/>
      <c r="O214" s="5"/>
      <c r="P214" s="5"/>
      <c r="Q214" s="5"/>
      <c r="R214" s="5"/>
      <c r="S214" s="55"/>
      <c r="T214" s="5"/>
      <c r="U214" s="5"/>
      <c r="V214" s="5"/>
      <c r="W214" s="5"/>
      <c r="X214" s="5"/>
      <c r="Y214" s="5"/>
      <c r="Z214" s="5"/>
      <c r="AA214" s="5"/>
      <c r="AB214" s="55"/>
      <c r="AC214" s="5"/>
      <c r="AD214" s="5"/>
      <c r="AE214" s="5"/>
      <c r="AF214" s="5"/>
      <c r="AG214" s="5"/>
      <c r="AH214" s="286"/>
    </row>
    <row r="215" spans="1:34" ht="21">
      <c r="A215" s="329">
        <v>9.02</v>
      </c>
      <c r="B215" s="5" t="s">
        <v>135</v>
      </c>
      <c r="C215" s="5"/>
      <c r="D215" s="5"/>
      <c r="E215" s="332"/>
      <c r="F215" s="6"/>
      <c r="G215" s="5"/>
      <c r="H215" s="5"/>
      <c r="I215" s="105"/>
      <c r="J215" s="105"/>
      <c r="K215" s="5"/>
      <c r="L215" s="5"/>
      <c r="M215" s="5"/>
      <c r="N215" s="5"/>
      <c r="O215" s="5"/>
      <c r="P215" s="5"/>
      <c r="Q215" s="5"/>
      <c r="R215" s="5"/>
      <c r="S215" s="55"/>
      <c r="T215" s="5"/>
      <c r="U215" s="5"/>
      <c r="V215" s="5"/>
      <c r="W215" s="5"/>
      <c r="X215" s="5"/>
      <c r="Y215" s="5"/>
      <c r="Z215" s="5"/>
      <c r="AA215" s="5"/>
      <c r="AB215" s="55"/>
      <c r="AC215" s="5"/>
      <c r="AD215" s="5"/>
      <c r="AE215" s="5"/>
      <c r="AF215" s="5"/>
      <c r="AG215" s="5"/>
      <c r="AH215" s="286"/>
    </row>
    <row r="216" spans="1:34" ht="21">
      <c r="A216" s="329"/>
      <c r="B216" s="2" t="s">
        <v>102</v>
      </c>
      <c r="C216" s="2"/>
      <c r="D216" s="2"/>
      <c r="E216" s="328"/>
      <c r="F216" s="3"/>
      <c r="G216" s="2"/>
      <c r="H216" s="2"/>
      <c r="I216" s="104"/>
      <c r="J216" s="104"/>
      <c r="K216" s="2"/>
      <c r="L216" s="2"/>
      <c r="M216" s="2"/>
      <c r="N216" s="2"/>
      <c r="O216" s="2"/>
      <c r="P216" s="2"/>
      <c r="Q216" s="2"/>
      <c r="R216" s="2"/>
      <c r="S216" s="3"/>
      <c r="T216" s="2"/>
      <c r="U216" s="2"/>
      <c r="V216" s="2"/>
      <c r="W216" s="2"/>
      <c r="X216" s="2"/>
      <c r="Y216" s="2"/>
      <c r="Z216" s="2"/>
      <c r="AA216" s="2"/>
      <c r="AB216" s="3"/>
      <c r="AC216" s="2"/>
      <c r="AD216" s="2"/>
      <c r="AE216" s="2"/>
      <c r="AF216" s="2"/>
      <c r="AG216" s="2"/>
      <c r="AH216" s="286"/>
    </row>
    <row r="217" spans="1:34" ht="21">
      <c r="A217" s="330" t="s">
        <v>136</v>
      </c>
      <c r="B217" s="2" t="s">
        <v>137</v>
      </c>
      <c r="C217" s="2"/>
      <c r="D217" s="2"/>
      <c r="E217" s="328"/>
      <c r="F217" s="3"/>
      <c r="G217" s="2"/>
      <c r="H217" s="2"/>
      <c r="I217" s="104"/>
      <c r="J217" s="104"/>
      <c r="K217" s="2"/>
      <c r="L217" s="2"/>
      <c r="M217" s="2"/>
      <c r="N217" s="2"/>
      <c r="O217" s="2"/>
      <c r="P217" s="2"/>
      <c r="Q217" s="2"/>
      <c r="R217" s="2"/>
      <c r="S217" s="3"/>
      <c r="T217" s="2"/>
      <c r="U217" s="2"/>
      <c r="V217" s="2"/>
      <c r="W217" s="2"/>
      <c r="X217" s="2"/>
      <c r="Y217" s="2"/>
      <c r="Z217" s="2"/>
      <c r="AA217" s="2"/>
      <c r="AB217" s="3"/>
      <c r="AC217" s="2"/>
      <c r="AD217" s="2"/>
      <c r="AE217" s="2"/>
      <c r="AF217" s="2"/>
      <c r="AG217" s="2"/>
      <c r="AH217" s="286"/>
    </row>
    <row r="218" spans="1:34" ht="21">
      <c r="A218" s="4">
        <v>10</v>
      </c>
      <c r="B218" s="2" t="s">
        <v>138</v>
      </c>
      <c r="C218" s="2"/>
      <c r="D218" s="2"/>
      <c r="E218" s="328"/>
      <c r="F218" s="3"/>
      <c r="G218" s="2"/>
      <c r="H218" s="2"/>
      <c r="I218" s="104"/>
      <c r="J218" s="104"/>
      <c r="K218" s="2"/>
      <c r="L218" s="2"/>
      <c r="M218" s="2"/>
      <c r="N218" s="2"/>
      <c r="O218" s="2"/>
      <c r="P218" s="2"/>
      <c r="Q218" s="2"/>
      <c r="R218" s="2"/>
      <c r="S218" s="3"/>
      <c r="T218" s="2"/>
      <c r="U218" s="2"/>
      <c r="V218" s="2"/>
      <c r="W218" s="2"/>
      <c r="X218" s="2"/>
      <c r="Y218" s="2"/>
      <c r="Z218" s="2"/>
      <c r="AA218" s="2"/>
      <c r="AB218" s="3"/>
      <c r="AC218" s="2"/>
      <c r="AD218" s="2"/>
      <c r="AE218" s="2"/>
      <c r="AF218" s="2"/>
      <c r="AG218" s="2"/>
      <c r="AH218" s="286"/>
    </row>
    <row r="219" spans="1:34" ht="21">
      <c r="A219" s="42"/>
      <c r="B219" s="43" t="s">
        <v>139</v>
      </c>
      <c r="C219" s="43"/>
      <c r="D219" s="43"/>
      <c r="E219" s="44"/>
      <c r="F219" s="45"/>
      <c r="G219" s="43"/>
      <c r="H219" s="43"/>
      <c r="I219" s="122"/>
      <c r="J219" s="122"/>
      <c r="K219" s="43"/>
      <c r="L219" s="43"/>
      <c r="M219" s="43"/>
      <c r="N219" s="43"/>
      <c r="O219" s="43"/>
      <c r="P219" s="43"/>
      <c r="Q219" s="43"/>
      <c r="R219" s="43"/>
      <c r="S219" s="45"/>
      <c r="T219" s="43"/>
      <c r="U219" s="43"/>
      <c r="V219" s="43"/>
      <c r="W219" s="43"/>
      <c r="X219" s="43"/>
      <c r="Y219" s="43"/>
      <c r="Z219" s="43"/>
      <c r="AA219" s="43"/>
      <c r="AB219" s="45"/>
      <c r="AC219" s="43"/>
      <c r="AD219" s="43"/>
      <c r="AE219" s="43"/>
      <c r="AF219" s="43"/>
      <c r="AG219" s="43"/>
      <c r="AH219" s="286"/>
    </row>
    <row r="220" spans="1:34" ht="21">
      <c r="A220" s="329">
        <v>10.01</v>
      </c>
      <c r="B220" s="46" t="s">
        <v>140</v>
      </c>
      <c r="C220" s="46"/>
      <c r="D220" s="46"/>
      <c r="E220" s="47"/>
      <c r="F220" s="48"/>
      <c r="G220" s="46"/>
      <c r="H220" s="46"/>
      <c r="I220" s="123"/>
      <c r="J220" s="123"/>
      <c r="K220" s="46"/>
      <c r="L220" s="46"/>
      <c r="M220" s="46"/>
      <c r="N220" s="46"/>
      <c r="O220" s="46"/>
      <c r="P220" s="46"/>
      <c r="Q220" s="46"/>
      <c r="R220" s="46"/>
      <c r="S220" s="55"/>
      <c r="T220" s="46"/>
      <c r="U220" s="46"/>
      <c r="V220" s="46"/>
      <c r="W220" s="46"/>
      <c r="X220" s="46"/>
      <c r="Y220" s="46"/>
      <c r="Z220" s="46"/>
      <c r="AA220" s="46"/>
      <c r="AB220" s="55"/>
      <c r="AC220" s="46"/>
      <c r="AD220" s="46"/>
      <c r="AE220" s="46"/>
      <c r="AF220" s="46"/>
      <c r="AG220" s="46"/>
      <c r="AH220" s="286"/>
    </row>
    <row r="221" spans="1:34" ht="21">
      <c r="A221" s="329">
        <v>10.02</v>
      </c>
      <c r="B221" s="46" t="s">
        <v>141</v>
      </c>
      <c r="C221" s="46"/>
      <c r="D221" s="46"/>
      <c r="E221" s="47"/>
      <c r="F221" s="48"/>
      <c r="G221" s="46"/>
      <c r="H221" s="46"/>
      <c r="I221" s="123"/>
      <c r="J221" s="123"/>
      <c r="K221" s="46"/>
      <c r="L221" s="46"/>
      <c r="M221" s="46"/>
      <c r="N221" s="46"/>
      <c r="O221" s="46"/>
      <c r="P221" s="46"/>
      <c r="Q221" s="46"/>
      <c r="R221" s="46"/>
      <c r="S221" s="55"/>
      <c r="T221" s="46"/>
      <c r="U221" s="46"/>
      <c r="V221" s="46"/>
      <c r="W221" s="46"/>
      <c r="X221" s="46"/>
      <c r="Y221" s="46"/>
      <c r="Z221" s="46"/>
      <c r="AA221" s="46"/>
      <c r="AB221" s="55"/>
      <c r="AC221" s="46"/>
      <c r="AD221" s="46"/>
      <c r="AE221" s="46"/>
      <c r="AF221" s="46"/>
      <c r="AG221" s="46"/>
      <c r="AH221" s="286"/>
    </row>
    <row r="222" spans="1:34" ht="40.5">
      <c r="A222" s="329">
        <f>+A221+0.01</f>
        <v>10.029999999999999</v>
      </c>
      <c r="B222" s="46" t="s">
        <v>142</v>
      </c>
      <c r="C222" s="46"/>
      <c r="D222" s="46"/>
      <c r="E222" s="47"/>
      <c r="F222" s="48"/>
      <c r="G222" s="46"/>
      <c r="H222" s="46"/>
      <c r="I222" s="123"/>
      <c r="J222" s="123"/>
      <c r="K222" s="46"/>
      <c r="L222" s="46"/>
      <c r="M222" s="46"/>
      <c r="N222" s="46"/>
      <c r="O222" s="46"/>
      <c r="P222" s="46"/>
      <c r="Q222" s="46"/>
      <c r="R222" s="46"/>
      <c r="S222" s="48"/>
      <c r="T222" s="46"/>
      <c r="U222" s="46"/>
      <c r="V222" s="46"/>
      <c r="W222" s="46"/>
      <c r="X222" s="46"/>
      <c r="Y222" s="46"/>
      <c r="Z222" s="46"/>
      <c r="AA222" s="46"/>
      <c r="AB222" s="48"/>
      <c r="AC222" s="46"/>
      <c r="AD222" s="46"/>
      <c r="AE222" s="46"/>
      <c r="AF222" s="46"/>
      <c r="AG222" s="46"/>
      <c r="AH222" s="286"/>
    </row>
    <row r="223" spans="1:34" ht="21">
      <c r="A223" s="329"/>
      <c r="B223" s="43" t="s">
        <v>143</v>
      </c>
      <c r="C223" s="43"/>
      <c r="D223" s="43"/>
      <c r="E223" s="44"/>
      <c r="F223" s="45"/>
      <c r="G223" s="43"/>
      <c r="H223" s="43"/>
      <c r="I223" s="122"/>
      <c r="J223" s="122"/>
      <c r="K223" s="43"/>
      <c r="L223" s="43"/>
      <c r="M223" s="43"/>
      <c r="N223" s="43"/>
      <c r="O223" s="43"/>
      <c r="P223" s="43"/>
      <c r="Q223" s="43"/>
      <c r="R223" s="43"/>
      <c r="S223" s="45"/>
      <c r="T223" s="43"/>
      <c r="U223" s="43"/>
      <c r="V223" s="43"/>
      <c r="W223" s="43"/>
      <c r="X223" s="43"/>
      <c r="Y223" s="43"/>
      <c r="Z223" s="43"/>
      <c r="AA223" s="43"/>
      <c r="AB223" s="45"/>
      <c r="AC223" s="43"/>
      <c r="AD223" s="43"/>
      <c r="AE223" s="43"/>
      <c r="AF223" s="43"/>
      <c r="AG223" s="43"/>
      <c r="AH223" s="286"/>
    </row>
    <row r="224" spans="1:34" ht="40.5">
      <c r="A224" s="329">
        <v>10.039999999999999</v>
      </c>
      <c r="B224" s="46" t="s">
        <v>144</v>
      </c>
      <c r="C224" s="46"/>
      <c r="D224" s="46"/>
      <c r="E224" s="47"/>
      <c r="F224" s="48"/>
      <c r="G224" s="46"/>
      <c r="H224" s="46"/>
      <c r="I224" s="123"/>
      <c r="J224" s="123"/>
      <c r="K224" s="46"/>
      <c r="L224" s="46"/>
      <c r="M224" s="46"/>
      <c r="N224" s="46"/>
      <c r="O224" s="46"/>
      <c r="P224" s="46"/>
      <c r="Q224" s="46"/>
      <c r="R224" s="46"/>
      <c r="S224" s="48"/>
      <c r="T224" s="46"/>
      <c r="U224" s="46"/>
      <c r="V224" s="46"/>
      <c r="W224" s="46"/>
      <c r="X224" s="46"/>
      <c r="Y224" s="46"/>
      <c r="Z224" s="46"/>
      <c r="AA224" s="46"/>
      <c r="AB224" s="48"/>
      <c r="AC224" s="46"/>
      <c r="AD224" s="46"/>
      <c r="AE224" s="46"/>
      <c r="AF224" s="46"/>
      <c r="AG224" s="46"/>
      <c r="AH224" s="286"/>
    </row>
    <row r="225" spans="1:34" ht="21">
      <c r="A225" s="329"/>
      <c r="B225" s="49" t="s">
        <v>145</v>
      </c>
      <c r="C225" s="49"/>
      <c r="D225" s="49"/>
      <c r="E225" s="50"/>
      <c r="F225" s="51"/>
      <c r="G225" s="49"/>
      <c r="H225" s="49"/>
      <c r="I225" s="123"/>
      <c r="J225" s="123"/>
      <c r="K225" s="49"/>
      <c r="L225" s="49"/>
      <c r="M225" s="49"/>
      <c r="N225" s="49"/>
      <c r="O225" s="49"/>
      <c r="P225" s="49"/>
      <c r="Q225" s="49"/>
      <c r="R225" s="49"/>
      <c r="S225" s="55"/>
      <c r="T225" s="49"/>
      <c r="U225" s="49"/>
      <c r="V225" s="49"/>
      <c r="W225" s="49"/>
      <c r="X225" s="49"/>
      <c r="Y225" s="49"/>
      <c r="Z225" s="49"/>
      <c r="AA225" s="49"/>
      <c r="AB225" s="55"/>
      <c r="AC225" s="49"/>
      <c r="AD225" s="49"/>
      <c r="AE225" s="49"/>
      <c r="AF225" s="49"/>
      <c r="AG225" s="49"/>
      <c r="AH225" s="286"/>
    </row>
    <row r="226" spans="1:34" ht="21">
      <c r="A226" s="329"/>
      <c r="B226" s="49" t="s">
        <v>146</v>
      </c>
      <c r="C226" s="49"/>
      <c r="D226" s="49"/>
      <c r="E226" s="50"/>
      <c r="F226" s="51"/>
      <c r="G226" s="49"/>
      <c r="H226" s="49"/>
      <c r="I226" s="123"/>
      <c r="J226" s="123"/>
      <c r="K226" s="49"/>
      <c r="L226" s="49"/>
      <c r="M226" s="49"/>
      <c r="N226" s="49"/>
      <c r="O226" s="49"/>
      <c r="P226" s="49"/>
      <c r="Q226" s="49"/>
      <c r="R226" s="49"/>
      <c r="S226" s="55"/>
      <c r="T226" s="49"/>
      <c r="U226" s="49"/>
      <c r="V226" s="49"/>
      <c r="W226" s="49"/>
      <c r="X226" s="49"/>
      <c r="Y226" s="49"/>
      <c r="Z226" s="49"/>
      <c r="AA226" s="49"/>
      <c r="AB226" s="55"/>
      <c r="AC226" s="49"/>
      <c r="AD226" s="49"/>
      <c r="AE226" s="49"/>
      <c r="AF226" s="49"/>
      <c r="AG226" s="49"/>
      <c r="AH226" s="286"/>
    </row>
    <row r="227" spans="1:34" ht="21">
      <c r="A227" s="329"/>
      <c r="B227" s="49" t="s">
        <v>147</v>
      </c>
      <c r="C227" s="49"/>
      <c r="D227" s="49"/>
      <c r="E227" s="50"/>
      <c r="F227" s="51"/>
      <c r="G227" s="49"/>
      <c r="H227" s="49"/>
      <c r="I227" s="123"/>
      <c r="J227" s="123"/>
      <c r="K227" s="49"/>
      <c r="L227" s="49"/>
      <c r="M227" s="49"/>
      <c r="N227" s="49"/>
      <c r="O227" s="49"/>
      <c r="P227" s="49"/>
      <c r="Q227" s="49"/>
      <c r="R227" s="49"/>
      <c r="S227" s="55"/>
      <c r="T227" s="49"/>
      <c r="U227" s="49"/>
      <c r="V227" s="49"/>
      <c r="W227" s="49"/>
      <c r="X227" s="49"/>
      <c r="Y227" s="49"/>
      <c r="Z227" s="49"/>
      <c r="AA227" s="49"/>
      <c r="AB227" s="55"/>
      <c r="AC227" s="49"/>
      <c r="AD227" s="49"/>
      <c r="AE227" s="49"/>
      <c r="AF227" s="49"/>
      <c r="AG227" s="49"/>
      <c r="AH227" s="286"/>
    </row>
    <row r="228" spans="1:34" ht="40.5">
      <c r="A228" s="329">
        <v>10.050000000000001</v>
      </c>
      <c r="B228" s="46" t="s">
        <v>148</v>
      </c>
      <c r="C228" s="49"/>
      <c r="D228" s="49"/>
      <c r="E228" s="50"/>
      <c r="F228" s="51"/>
      <c r="G228" s="49"/>
      <c r="H228" s="49"/>
      <c r="I228" s="123"/>
      <c r="J228" s="123"/>
      <c r="K228" s="49"/>
      <c r="L228" s="49"/>
      <c r="M228" s="49"/>
      <c r="N228" s="49"/>
      <c r="O228" s="49"/>
      <c r="P228" s="49"/>
      <c r="Q228" s="49"/>
      <c r="R228" s="49"/>
      <c r="S228" s="51"/>
      <c r="T228" s="49"/>
      <c r="U228" s="49"/>
      <c r="V228" s="49"/>
      <c r="W228" s="49"/>
      <c r="X228" s="49"/>
      <c r="Y228" s="49"/>
      <c r="Z228" s="49"/>
      <c r="AA228" s="49"/>
      <c r="AB228" s="51"/>
      <c r="AC228" s="49"/>
      <c r="AD228" s="49"/>
      <c r="AE228" s="49"/>
      <c r="AF228" s="49"/>
      <c r="AG228" s="49"/>
      <c r="AH228" s="286"/>
    </row>
    <row r="229" spans="1:34" ht="21">
      <c r="A229" s="329"/>
      <c r="B229" s="49" t="s">
        <v>145</v>
      </c>
      <c r="C229" s="49"/>
      <c r="D229" s="49"/>
      <c r="E229" s="50"/>
      <c r="F229" s="51"/>
      <c r="G229" s="49"/>
      <c r="H229" s="49"/>
      <c r="I229" s="123"/>
      <c r="J229" s="123"/>
      <c r="K229" s="49"/>
      <c r="L229" s="49"/>
      <c r="M229" s="49"/>
      <c r="N229" s="49"/>
      <c r="O229" s="49"/>
      <c r="P229" s="49"/>
      <c r="Q229" s="49"/>
      <c r="R229" s="49"/>
      <c r="S229" s="55"/>
      <c r="T229" s="49"/>
      <c r="U229" s="49"/>
      <c r="V229" s="49"/>
      <c r="W229" s="49"/>
      <c r="X229" s="49"/>
      <c r="Y229" s="49"/>
      <c r="Z229" s="49"/>
      <c r="AA229" s="49"/>
      <c r="AB229" s="55"/>
      <c r="AC229" s="49"/>
      <c r="AD229" s="49"/>
      <c r="AE229" s="49"/>
      <c r="AF229" s="49"/>
      <c r="AG229" s="49"/>
      <c r="AH229" s="286"/>
    </row>
    <row r="230" spans="1:34" ht="21">
      <c r="A230" s="329"/>
      <c r="B230" s="49" t="s">
        <v>146</v>
      </c>
      <c r="C230" s="49"/>
      <c r="D230" s="49"/>
      <c r="E230" s="50"/>
      <c r="F230" s="51"/>
      <c r="G230" s="49"/>
      <c r="H230" s="49"/>
      <c r="I230" s="123"/>
      <c r="J230" s="123"/>
      <c r="K230" s="49"/>
      <c r="L230" s="49"/>
      <c r="M230" s="49"/>
      <c r="N230" s="49"/>
      <c r="O230" s="49"/>
      <c r="P230" s="49"/>
      <c r="Q230" s="49"/>
      <c r="R230" s="49"/>
      <c r="S230" s="55"/>
      <c r="T230" s="49"/>
      <c r="U230" s="49"/>
      <c r="V230" s="49"/>
      <c r="W230" s="49"/>
      <c r="X230" s="49"/>
      <c r="Y230" s="49"/>
      <c r="Z230" s="49"/>
      <c r="AA230" s="49"/>
      <c r="AB230" s="55"/>
      <c r="AC230" s="49"/>
      <c r="AD230" s="49"/>
      <c r="AE230" s="49"/>
      <c r="AF230" s="49"/>
      <c r="AG230" s="49"/>
      <c r="AH230" s="286"/>
    </row>
    <row r="231" spans="1:34" ht="21">
      <c r="A231" s="329"/>
      <c r="B231" s="49" t="s">
        <v>147</v>
      </c>
      <c r="C231" s="49"/>
      <c r="D231" s="49"/>
      <c r="E231" s="50"/>
      <c r="F231" s="51"/>
      <c r="G231" s="49"/>
      <c r="H231" s="49"/>
      <c r="I231" s="123"/>
      <c r="J231" s="123"/>
      <c r="K231" s="49"/>
      <c r="L231" s="49"/>
      <c r="M231" s="49"/>
      <c r="N231" s="49"/>
      <c r="O231" s="49"/>
      <c r="P231" s="49"/>
      <c r="Q231" s="49"/>
      <c r="R231" s="49"/>
      <c r="S231" s="55"/>
      <c r="T231" s="49"/>
      <c r="U231" s="49"/>
      <c r="V231" s="49"/>
      <c r="W231" s="49"/>
      <c r="X231" s="49"/>
      <c r="Y231" s="49"/>
      <c r="Z231" s="49"/>
      <c r="AA231" s="49"/>
      <c r="AB231" s="55"/>
      <c r="AC231" s="49"/>
      <c r="AD231" s="49"/>
      <c r="AE231" s="49"/>
      <c r="AF231" s="49"/>
      <c r="AG231" s="49"/>
      <c r="AH231" s="286"/>
    </row>
    <row r="232" spans="1:34" ht="40.5">
      <c r="A232" s="329">
        <f>+A228+0.01</f>
        <v>10.06</v>
      </c>
      <c r="B232" s="46" t="s">
        <v>149</v>
      </c>
      <c r="C232" s="46"/>
      <c r="D232" s="46"/>
      <c r="E232" s="47"/>
      <c r="F232" s="48"/>
      <c r="G232" s="46"/>
      <c r="H232" s="46"/>
      <c r="I232" s="123"/>
      <c r="J232" s="123"/>
      <c r="K232" s="46"/>
      <c r="L232" s="46"/>
      <c r="M232" s="46"/>
      <c r="N232" s="46"/>
      <c r="O232" s="46"/>
      <c r="P232" s="46"/>
      <c r="Q232" s="46"/>
      <c r="R232" s="46"/>
      <c r="S232" s="48"/>
      <c r="T232" s="46"/>
      <c r="U232" s="46"/>
      <c r="V232" s="46"/>
      <c r="W232" s="46"/>
      <c r="X232" s="46"/>
      <c r="Y232" s="46"/>
      <c r="Z232" s="46"/>
      <c r="AA232" s="46"/>
      <c r="AB232" s="48"/>
      <c r="AC232" s="46"/>
      <c r="AD232" s="46"/>
      <c r="AE232" s="46"/>
      <c r="AF232" s="46"/>
      <c r="AG232" s="46"/>
      <c r="AH232" s="286"/>
    </row>
    <row r="233" spans="1:34" ht="40.5">
      <c r="A233" s="329">
        <f t="shared" ref="A233:A254" si="20">+A232+0.01</f>
        <v>10.07</v>
      </c>
      <c r="B233" s="46" t="s">
        <v>150</v>
      </c>
      <c r="C233" s="46"/>
      <c r="D233" s="46"/>
      <c r="E233" s="47"/>
      <c r="F233" s="48"/>
      <c r="G233" s="46"/>
      <c r="H233" s="46"/>
      <c r="I233" s="123"/>
      <c r="J233" s="123"/>
      <c r="K233" s="46"/>
      <c r="L233" s="46"/>
      <c r="M233" s="46"/>
      <c r="N233" s="46"/>
      <c r="O233" s="46"/>
      <c r="P233" s="46"/>
      <c r="Q233" s="46"/>
      <c r="R233" s="46"/>
      <c r="S233" s="48"/>
      <c r="T233" s="46"/>
      <c r="U233" s="46"/>
      <c r="V233" s="46"/>
      <c r="W233" s="46"/>
      <c r="X233" s="46"/>
      <c r="Y233" s="46"/>
      <c r="Z233" s="46"/>
      <c r="AA233" s="46"/>
      <c r="AB233" s="48"/>
      <c r="AC233" s="46"/>
      <c r="AD233" s="46"/>
      <c r="AE233" s="46"/>
      <c r="AF233" s="46"/>
      <c r="AG233" s="46"/>
      <c r="AH233" s="286"/>
    </row>
    <row r="234" spans="1:34" ht="21">
      <c r="A234" s="329"/>
      <c r="B234" s="46" t="s">
        <v>151</v>
      </c>
      <c r="C234" s="46"/>
      <c r="D234" s="46"/>
      <c r="E234" s="47"/>
      <c r="F234" s="48"/>
      <c r="G234" s="46"/>
      <c r="H234" s="46"/>
      <c r="I234" s="123"/>
      <c r="J234" s="123"/>
      <c r="K234" s="46"/>
      <c r="L234" s="46"/>
      <c r="M234" s="46"/>
      <c r="N234" s="46"/>
      <c r="O234" s="46"/>
      <c r="P234" s="46"/>
      <c r="Q234" s="46"/>
      <c r="R234" s="46"/>
      <c r="S234" s="73"/>
      <c r="T234" s="46"/>
      <c r="U234" s="46"/>
      <c r="V234" s="46"/>
      <c r="W234" s="46"/>
      <c r="X234" s="46"/>
      <c r="Y234" s="46"/>
      <c r="Z234" s="46"/>
      <c r="AA234" s="46"/>
      <c r="AB234" s="73"/>
      <c r="AC234" s="46"/>
      <c r="AD234" s="46"/>
      <c r="AE234" s="46"/>
      <c r="AF234" s="46"/>
      <c r="AG234" s="46"/>
      <c r="AH234" s="286"/>
    </row>
    <row r="235" spans="1:34" ht="21">
      <c r="A235" s="329"/>
      <c r="B235" s="46" t="s">
        <v>152</v>
      </c>
      <c r="C235" s="46"/>
      <c r="D235" s="46"/>
      <c r="E235" s="47"/>
      <c r="F235" s="48"/>
      <c r="G235" s="46"/>
      <c r="H235" s="46"/>
      <c r="I235" s="123"/>
      <c r="J235" s="123"/>
      <c r="K235" s="46"/>
      <c r="L235" s="46"/>
      <c r="M235" s="46"/>
      <c r="N235" s="46"/>
      <c r="O235" s="46"/>
      <c r="P235" s="46"/>
      <c r="Q235" s="46"/>
      <c r="R235" s="46"/>
      <c r="S235" s="73"/>
      <c r="T235" s="46"/>
      <c r="U235" s="46"/>
      <c r="V235" s="46"/>
      <c r="W235" s="46"/>
      <c r="X235" s="46"/>
      <c r="Y235" s="46"/>
      <c r="Z235" s="46"/>
      <c r="AA235" s="46"/>
      <c r="AB235" s="73"/>
      <c r="AC235" s="46"/>
      <c r="AD235" s="46"/>
      <c r="AE235" s="46"/>
      <c r="AF235" s="46"/>
      <c r="AG235" s="46"/>
      <c r="AH235" s="286"/>
    </row>
    <row r="236" spans="1:34" ht="21">
      <c r="A236" s="329"/>
      <c r="B236" s="46" t="s">
        <v>153</v>
      </c>
      <c r="C236" s="46"/>
      <c r="D236" s="46"/>
      <c r="E236" s="47"/>
      <c r="F236" s="48"/>
      <c r="G236" s="46"/>
      <c r="H236" s="46"/>
      <c r="I236" s="123"/>
      <c r="J236" s="123"/>
      <c r="K236" s="46"/>
      <c r="L236" s="46"/>
      <c r="M236" s="46"/>
      <c r="N236" s="46"/>
      <c r="O236" s="46"/>
      <c r="P236" s="46"/>
      <c r="Q236" s="46"/>
      <c r="R236" s="46"/>
      <c r="S236" s="73"/>
      <c r="T236" s="46"/>
      <c r="U236" s="46"/>
      <c r="V236" s="46"/>
      <c r="W236" s="46"/>
      <c r="X236" s="46"/>
      <c r="Y236" s="46"/>
      <c r="Z236" s="46"/>
      <c r="AA236" s="46"/>
      <c r="AB236" s="73"/>
      <c r="AC236" s="46"/>
      <c r="AD236" s="46"/>
      <c r="AE236" s="46"/>
      <c r="AF236" s="46"/>
      <c r="AG236" s="46"/>
      <c r="AH236" s="286"/>
    </row>
    <row r="237" spans="1:34" ht="21">
      <c r="A237" s="329"/>
      <c r="B237" s="45" t="s">
        <v>100</v>
      </c>
      <c r="C237" s="45"/>
      <c r="D237" s="45"/>
      <c r="E237" s="44"/>
      <c r="F237" s="45"/>
      <c r="G237" s="45"/>
      <c r="H237" s="45"/>
      <c r="I237" s="124"/>
      <c r="J237" s="124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286"/>
    </row>
    <row r="238" spans="1:34" ht="21">
      <c r="A238" s="329"/>
      <c r="B238" s="45" t="s">
        <v>6</v>
      </c>
      <c r="C238" s="45"/>
      <c r="D238" s="45"/>
      <c r="E238" s="44"/>
      <c r="F238" s="45"/>
      <c r="G238" s="45"/>
      <c r="H238" s="45"/>
      <c r="I238" s="124"/>
      <c r="J238" s="124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286"/>
    </row>
    <row r="239" spans="1:34" ht="40.5">
      <c r="A239" s="329"/>
      <c r="B239" s="43" t="s">
        <v>154</v>
      </c>
      <c r="C239" s="43"/>
      <c r="D239" s="43"/>
      <c r="E239" s="44"/>
      <c r="F239" s="45"/>
      <c r="G239" s="43"/>
      <c r="H239" s="43"/>
      <c r="I239" s="122"/>
      <c r="J239" s="122"/>
      <c r="K239" s="43"/>
      <c r="L239" s="43"/>
      <c r="M239" s="43"/>
      <c r="N239" s="43"/>
      <c r="O239" s="43"/>
      <c r="P239" s="43"/>
      <c r="Q239" s="43"/>
      <c r="R239" s="43"/>
      <c r="S239" s="45"/>
      <c r="T239" s="43"/>
      <c r="U239" s="43"/>
      <c r="V239" s="43"/>
      <c r="W239" s="43"/>
      <c r="X239" s="43"/>
      <c r="Y239" s="43"/>
      <c r="Z239" s="43"/>
      <c r="AA239" s="43"/>
      <c r="AB239" s="45"/>
      <c r="AC239" s="43"/>
      <c r="AD239" s="43"/>
      <c r="AE239" s="43"/>
      <c r="AF239" s="43"/>
      <c r="AG239" s="43"/>
      <c r="AH239" s="286"/>
    </row>
    <row r="240" spans="1:34" ht="21">
      <c r="A240" s="329"/>
      <c r="B240" s="43" t="s">
        <v>139</v>
      </c>
      <c r="C240" s="43"/>
      <c r="D240" s="43"/>
      <c r="E240" s="44"/>
      <c r="F240" s="45"/>
      <c r="G240" s="43"/>
      <c r="H240" s="43"/>
      <c r="I240" s="122"/>
      <c r="J240" s="122"/>
      <c r="K240" s="43"/>
      <c r="L240" s="43"/>
      <c r="M240" s="43"/>
      <c r="N240" s="43"/>
      <c r="O240" s="43"/>
      <c r="P240" s="43"/>
      <c r="Q240" s="43"/>
      <c r="R240" s="43"/>
      <c r="S240" s="45"/>
      <c r="T240" s="43"/>
      <c r="U240" s="43"/>
      <c r="V240" s="43"/>
      <c r="W240" s="43"/>
      <c r="X240" s="43"/>
      <c r="Y240" s="43"/>
      <c r="Z240" s="43"/>
      <c r="AA240" s="43"/>
      <c r="AB240" s="45"/>
      <c r="AC240" s="43"/>
      <c r="AD240" s="43"/>
      <c r="AE240" s="43"/>
      <c r="AF240" s="43"/>
      <c r="AG240" s="43"/>
      <c r="AH240" s="286"/>
    </row>
    <row r="241" spans="1:34" ht="40.5">
      <c r="A241" s="329">
        <f>+A233+0.01</f>
        <v>10.08</v>
      </c>
      <c r="B241" s="52" t="s">
        <v>155</v>
      </c>
      <c r="C241" s="52"/>
      <c r="D241" s="52"/>
      <c r="E241" s="53"/>
      <c r="F241" s="54"/>
      <c r="G241" s="52"/>
      <c r="H241" s="52"/>
      <c r="I241" s="125"/>
      <c r="J241" s="125"/>
      <c r="K241" s="52"/>
      <c r="L241" s="52"/>
      <c r="M241" s="52"/>
      <c r="N241" s="52"/>
      <c r="O241" s="52"/>
      <c r="P241" s="52"/>
      <c r="Q241" s="52"/>
      <c r="R241" s="52"/>
      <c r="S241" s="55"/>
      <c r="T241" s="52"/>
      <c r="U241" s="52"/>
      <c r="V241" s="52"/>
      <c r="W241" s="52"/>
      <c r="X241" s="52"/>
      <c r="Y241" s="52"/>
      <c r="Z241" s="52"/>
      <c r="AA241" s="52"/>
      <c r="AB241" s="55"/>
      <c r="AC241" s="52"/>
      <c r="AD241" s="52"/>
      <c r="AE241" s="52"/>
      <c r="AF241" s="52"/>
      <c r="AG241" s="52"/>
      <c r="AH241" s="286"/>
    </row>
    <row r="242" spans="1:34" s="356" customFormat="1" ht="40.5">
      <c r="A242" s="344">
        <v>10.09</v>
      </c>
      <c r="B242" s="345" t="s">
        <v>156</v>
      </c>
      <c r="C242" s="346">
        <v>371</v>
      </c>
      <c r="D242" s="347">
        <v>1094.72</v>
      </c>
      <c r="E242" s="348">
        <v>372</v>
      </c>
      <c r="F242" s="349">
        <v>419.26</v>
      </c>
      <c r="G242" s="350">
        <f>E242/C242</f>
        <v>1.0026954177897573</v>
      </c>
      <c r="H242" s="350">
        <f>F242/D242</f>
        <v>0.38298377667348726</v>
      </c>
      <c r="I242" s="351">
        <v>371</v>
      </c>
      <c r="J242" s="520">
        <v>397.64</v>
      </c>
      <c r="K242" s="350">
        <f t="shared" ref="K242:K243" si="21">I242/C242</f>
        <v>1</v>
      </c>
      <c r="L242" s="350">
        <f t="shared" ref="L242:L243" si="22">J242/D242</f>
        <v>0.36323443437591346</v>
      </c>
      <c r="M242" s="352">
        <f t="shared" ref="M242:M243" si="23">C242-I242</f>
        <v>0</v>
      </c>
      <c r="N242" s="347">
        <f t="shared" ref="N242:N243" si="24">D242-J242</f>
        <v>697.08</v>
      </c>
      <c r="O242" s="345"/>
      <c r="P242" s="345"/>
      <c r="Q242" s="348"/>
      <c r="R242" s="349">
        <f>N242</f>
        <v>697.08</v>
      </c>
      <c r="S242" s="353">
        <v>0.31944</v>
      </c>
      <c r="T242" s="348">
        <v>372</v>
      </c>
      <c r="U242" s="349">
        <f>S242*T242*12</f>
        <v>1425.9801600000001</v>
      </c>
      <c r="V242" s="346">
        <f>T242</f>
        <v>372</v>
      </c>
      <c r="W242" s="347">
        <f>P242+R242+U242</f>
        <v>2123.06016</v>
      </c>
      <c r="X242" s="345"/>
      <c r="Y242" s="345"/>
      <c r="Z242" s="348"/>
      <c r="AA242" s="349">
        <f>R242</f>
        <v>697.08</v>
      </c>
      <c r="AB242" s="353">
        <v>0.31944</v>
      </c>
      <c r="AC242" s="348">
        <v>372</v>
      </c>
      <c r="AD242" s="349">
        <f>AB242*AC242*12</f>
        <v>1425.9801600000001</v>
      </c>
      <c r="AE242" s="346">
        <f>AC242</f>
        <v>372</v>
      </c>
      <c r="AF242" s="347">
        <f>Y242+AA242+AD242</f>
        <v>2123.06016</v>
      </c>
      <c r="AG242" s="354" t="s">
        <v>477</v>
      </c>
      <c r="AH242" s="355"/>
    </row>
    <row r="243" spans="1:34" s="356" customFormat="1" ht="40.5">
      <c r="A243" s="344">
        <v>10.1</v>
      </c>
      <c r="B243" s="357" t="s">
        <v>157</v>
      </c>
      <c r="C243" s="346">
        <v>41</v>
      </c>
      <c r="D243" s="347">
        <v>172.65</v>
      </c>
      <c r="E243" s="358">
        <v>41</v>
      </c>
      <c r="F243" s="359">
        <v>46.04</v>
      </c>
      <c r="G243" s="350">
        <f>E243/C243</f>
        <v>1</v>
      </c>
      <c r="H243" s="350">
        <f>F243/D243</f>
        <v>0.26666666666666666</v>
      </c>
      <c r="I243" s="351">
        <v>41</v>
      </c>
      <c r="J243" s="520">
        <v>43.83</v>
      </c>
      <c r="K243" s="350">
        <f t="shared" si="21"/>
        <v>1</v>
      </c>
      <c r="L243" s="350">
        <f t="shared" si="22"/>
        <v>0.25386620330147697</v>
      </c>
      <c r="M243" s="352">
        <f t="shared" si="23"/>
        <v>0</v>
      </c>
      <c r="N243" s="347">
        <f t="shared" si="24"/>
        <v>128.82</v>
      </c>
      <c r="O243" s="357"/>
      <c r="P243" s="357"/>
      <c r="Q243" s="358"/>
      <c r="R243" s="360">
        <f>N243</f>
        <v>128.82</v>
      </c>
      <c r="S243" s="353">
        <v>0.31944</v>
      </c>
      <c r="T243" s="358">
        <v>41</v>
      </c>
      <c r="U243" s="349">
        <f>S243*T243*12</f>
        <v>157.16448</v>
      </c>
      <c r="V243" s="346">
        <f>T243</f>
        <v>41</v>
      </c>
      <c r="W243" s="347">
        <f>P243+R243+U243</f>
        <v>285.98447999999996</v>
      </c>
      <c r="X243" s="357"/>
      <c r="Y243" s="357"/>
      <c r="Z243" s="358"/>
      <c r="AA243" s="349">
        <f>R243</f>
        <v>128.82</v>
      </c>
      <c r="AB243" s="353">
        <v>0.31944</v>
      </c>
      <c r="AC243" s="358">
        <v>41</v>
      </c>
      <c r="AD243" s="349">
        <f>AB243*AC243*12</f>
        <v>157.16448</v>
      </c>
      <c r="AE243" s="346">
        <f>AC243</f>
        <v>41</v>
      </c>
      <c r="AF243" s="347">
        <f>Y243+AA243+AD243</f>
        <v>285.98447999999996</v>
      </c>
      <c r="AG243" s="354" t="s">
        <v>477</v>
      </c>
      <c r="AH243" s="355"/>
    </row>
    <row r="244" spans="1:34" ht="21">
      <c r="A244" s="329"/>
      <c r="B244" s="43" t="s">
        <v>143</v>
      </c>
      <c r="C244" s="43"/>
      <c r="D244" s="43"/>
      <c r="E244" s="44"/>
      <c r="F244" s="45"/>
      <c r="G244" s="43"/>
      <c r="H244" s="43"/>
      <c r="I244" s="122"/>
      <c r="J244" s="520">
        <f>Sheet1!G9</f>
        <v>0</v>
      </c>
      <c r="K244" s="43"/>
      <c r="L244" s="43"/>
      <c r="M244" s="43"/>
      <c r="N244" s="43"/>
      <c r="O244" s="43"/>
      <c r="P244" s="43"/>
      <c r="Q244" s="43"/>
      <c r="R244" s="56"/>
      <c r="S244" s="45"/>
      <c r="T244" s="43"/>
      <c r="U244" s="43"/>
      <c r="V244" s="43"/>
      <c r="W244" s="43"/>
      <c r="X244" s="43"/>
      <c r="Y244" s="43"/>
      <c r="Z244" s="43"/>
      <c r="AA244" s="56"/>
      <c r="AB244" s="45"/>
      <c r="AC244" s="43"/>
      <c r="AD244" s="43"/>
      <c r="AE244" s="43"/>
      <c r="AF244" s="43"/>
      <c r="AG244" s="43"/>
      <c r="AH244" s="286"/>
    </row>
    <row r="245" spans="1:34" ht="40.5">
      <c r="A245" s="329">
        <f>+A243+0.01</f>
        <v>10.11</v>
      </c>
      <c r="B245" s="46" t="s">
        <v>158</v>
      </c>
      <c r="C245" s="46"/>
      <c r="D245" s="46"/>
      <c r="E245" s="47"/>
      <c r="F245" s="48"/>
      <c r="G245" s="46"/>
      <c r="H245" s="46"/>
      <c r="I245" s="123"/>
      <c r="J245" s="520">
        <f>Sheet1!G10</f>
        <v>0</v>
      </c>
      <c r="K245" s="46"/>
      <c r="L245" s="46"/>
      <c r="M245" s="46"/>
      <c r="N245" s="46"/>
      <c r="O245" s="46"/>
      <c r="P245" s="46"/>
      <c r="Q245" s="46"/>
      <c r="R245" s="51"/>
      <c r="S245" s="48"/>
      <c r="T245" s="46"/>
      <c r="U245" s="46"/>
      <c r="V245" s="46"/>
      <c r="W245" s="46"/>
      <c r="X245" s="46"/>
      <c r="Y245" s="46"/>
      <c r="Z245" s="46"/>
      <c r="AA245" s="51"/>
      <c r="AB245" s="48"/>
      <c r="AC245" s="46"/>
      <c r="AD245" s="46"/>
      <c r="AE245" s="46"/>
      <c r="AF245" s="46"/>
      <c r="AG245" s="46"/>
      <c r="AH245" s="286"/>
    </row>
    <row r="246" spans="1:34" ht="21">
      <c r="A246" s="329"/>
      <c r="B246" s="49" t="s">
        <v>145</v>
      </c>
      <c r="C246" s="49"/>
      <c r="D246" s="49"/>
      <c r="E246" s="50"/>
      <c r="F246" s="51"/>
      <c r="G246" s="49"/>
      <c r="H246" s="49"/>
      <c r="I246" s="123"/>
      <c r="J246" s="520">
        <f>Sheet1!G11</f>
        <v>0</v>
      </c>
      <c r="K246" s="49"/>
      <c r="L246" s="49"/>
      <c r="M246" s="49"/>
      <c r="N246" s="49"/>
      <c r="O246" s="49"/>
      <c r="P246" s="49"/>
      <c r="Q246" s="49"/>
      <c r="R246" s="51"/>
      <c r="S246" s="51"/>
      <c r="T246" s="49"/>
      <c r="U246" s="49"/>
      <c r="V246" s="49"/>
      <c r="W246" s="49"/>
      <c r="X246" s="49"/>
      <c r="Y246" s="49"/>
      <c r="Z246" s="49"/>
      <c r="AA246" s="51"/>
      <c r="AB246" s="51"/>
      <c r="AC246" s="49"/>
      <c r="AD246" s="49"/>
      <c r="AE246" s="49"/>
      <c r="AF246" s="49"/>
      <c r="AG246" s="49"/>
      <c r="AH246" s="286"/>
    </row>
    <row r="247" spans="1:34" ht="21">
      <c r="A247" s="329"/>
      <c r="B247" s="49" t="s">
        <v>146</v>
      </c>
      <c r="C247" s="49"/>
      <c r="D247" s="49"/>
      <c r="E247" s="50"/>
      <c r="F247" s="51"/>
      <c r="G247" s="49"/>
      <c r="H247" s="49"/>
      <c r="I247" s="123"/>
      <c r="J247" s="520">
        <f>Sheet1!G12</f>
        <v>0</v>
      </c>
      <c r="K247" s="49"/>
      <c r="L247" s="49"/>
      <c r="M247" s="49"/>
      <c r="N247" s="49"/>
      <c r="O247" s="49"/>
      <c r="P247" s="49"/>
      <c r="Q247" s="49"/>
      <c r="R247" s="51"/>
      <c r="S247" s="51"/>
      <c r="T247" s="49"/>
      <c r="U247" s="49"/>
      <c r="V247" s="49"/>
      <c r="W247" s="49"/>
      <c r="X247" s="49"/>
      <c r="Y247" s="49"/>
      <c r="Z247" s="49"/>
      <c r="AA247" s="51"/>
      <c r="AB247" s="51"/>
      <c r="AC247" s="49"/>
      <c r="AD247" s="49"/>
      <c r="AE247" s="49"/>
      <c r="AF247" s="49"/>
      <c r="AG247" s="49"/>
      <c r="AH247" s="286"/>
    </row>
    <row r="248" spans="1:34" ht="21">
      <c r="A248" s="329"/>
      <c r="B248" s="49" t="s">
        <v>147</v>
      </c>
      <c r="C248" s="49"/>
      <c r="D248" s="49"/>
      <c r="E248" s="50"/>
      <c r="F248" s="51"/>
      <c r="G248" s="57"/>
      <c r="H248" s="57"/>
      <c r="I248" s="123"/>
      <c r="J248" s="520">
        <f>Sheet1!G13</f>
        <v>0</v>
      </c>
      <c r="K248" s="57"/>
      <c r="L248" s="57"/>
      <c r="M248" s="49"/>
      <c r="N248" s="49"/>
      <c r="O248" s="49"/>
      <c r="P248" s="49"/>
      <c r="Q248" s="49"/>
      <c r="R248" s="51"/>
      <c r="S248" s="51"/>
      <c r="T248" s="49"/>
      <c r="U248" s="49"/>
      <c r="V248" s="49"/>
      <c r="W248" s="49"/>
      <c r="X248" s="49"/>
      <c r="Y248" s="49"/>
      <c r="Z248" s="49"/>
      <c r="AA248" s="51"/>
      <c r="AB248" s="51"/>
      <c r="AC248" s="49"/>
      <c r="AD248" s="49"/>
      <c r="AE248" s="49"/>
      <c r="AF248" s="49"/>
      <c r="AG248" s="49"/>
      <c r="AH248" s="286"/>
    </row>
    <row r="249" spans="1:34" ht="40.5">
      <c r="A249" s="329">
        <f>+A245+0.01</f>
        <v>10.119999999999999</v>
      </c>
      <c r="B249" s="46" t="s">
        <v>159</v>
      </c>
      <c r="C249" s="49"/>
      <c r="D249" s="49"/>
      <c r="E249" s="50"/>
      <c r="F249" s="51"/>
      <c r="G249" s="57"/>
      <c r="H249" s="57"/>
      <c r="I249" s="123"/>
      <c r="J249" s="520">
        <f>Sheet1!G14</f>
        <v>0</v>
      </c>
      <c r="K249" s="57"/>
      <c r="L249" s="57"/>
      <c r="M249" s="49"/>
      <c r="N249" s="49"/>
      <c r="O249" s="49"/>
      <c r="P249" s="49"/>
      <c r="Q249" s="49"/>
      <c r="R249" s="51"/>
      <c r="S249" s="51"/>
      <c r="T249" s="49"/>
      <c r="U249" s="49"/>
      <c r="V249" s="49"/>
      <c r="W249" s="49"/>
      <c r="X249" s="49"/>
      <c r="Y249" s="49"/>
      <c r="Z249" s="49"/>
      <c r="AA249" s="51"/>
      <c r="AB249" s="51"/>
      <c r="AC249" s="49"/>
      <c r="AD249" s="49"/>
      <c r="AE249" s="49"/>
      <c r="AF249" s="49"/>
      <c r="AG249" s="49"/>
      <c r="AH249" s="286"/>
    </row>
    <row r="250" spans="1:34" s="356" customFormat="1" ht="40.5">
      <c r="A250" s="344"/>
      <c r="B250" s="361" t="s">
        <v>145</v>
      </c>
      <c r="C250" s="346">
        <v>76</v>
      </c>
      <c r="D250" s="347">
        <v>235.13</v>
      </c>
      <c r="E250" s="346">
        <v>77</v>
      </c>
      <c r="F250" s="347">
        <v>86.63</v>
      </c>
      <c r="G250" s="350">
        <f t="shared" ref="G250:H252" si="25">E250/C250</f>
        <v>1.013157894736842</v>
      </c>
      <c r="H250" s="350">
        <f t="shared" si="25"/>
        <v>0.36843448305192872</v>
      </c>
      <c r="I250" s="346">
        <v>76</v>
      </c>
      <c r="J250" s="520">
        <v>82.31</v>
      </c>
      <c r="K250" s="350">
        <f t="shared" ref="K250:K252" si="26">I250/C250</f>
        <v>1</v>
      </c>
      <c r="L250" s="350">
        <f t="shared" ref="L250:L252" si="27">J250/D250</f>
        <v>0.35006166801343941</v>
      </c>
      <c r="M250" s="352">
        <f t="shared" ref="M250:M270" si="28">C250-I250</f>
        <v>0</v>
      </c>
      <c r="N250" s="347">
        <f t="shared" ref="N250:N270" si="29">D250-J250</f>
        <v>152.82</v>
      </c>
      <c r="O250" s="361"/>
      <c r="P250" s="361"/>
      <c r="Q250" s="362"/>
      <c r="R250" s="360">
        <f t="shared" ref="R250:R252" si="30">N250</f>
        <v>152.82</v>
      </c>
      <c r="S250" s="353">
        <v>0.31944</v>
      </c>
      <c r="T250" s="362">
        <v>77</v>
      </c>
      <c r="U250" s="360">
        <f>S250*T250*12</f>
        <v>295.16255999999998</v>
      </c>
      <c r="V250" s="346">
        <f>T250</f>
        <v>77</v>
      </c>
      <c r="W250" s="347">
        <f t="shared" ref="W250:W252" si="31">P250+R250+U250</f>
        <v>447.98255999999998</v>
      </c>
      <c r="X250" s="361"/>
      <c r="Y250" s="361"/>
      <c r="Z250" s="362"/>
      <c r="AA250" s="349">
        <f t="shared" ref="AA250:AA252" si="32">R250</f>
        <v>152.82</v>
      </c>
      <c r="AB250" s="353">
        <v>0.31944</v>
      </c>
      <c r="AC250" s="362">
        <v>77</v>
      </c>
      <c r="AD250" s="360">
        <f>AB250*AC250*12</f>
        <v>295.16255999999998</v>
      </c>
      <c r="AE250" s="346">
        <f>AC250</f>
        <v>77</v>
      </c>
      <c r="AF250" s="347">
        <f t="shared" ref="AF250:AF252" si="33">Y250+AA250+AD250</f>
        <v>447.98255999999998</v>
      </c>
      <c r="AG250" s="354" t="s">
        <v>477</v>
      </c>
      <c r="AH250" s="355"/>
    </row>
    <row r="251" spans="1:34" s="356" customFormat="1" ht="40.5">
      <c r="A251" s="344"/>
      <c r="B251" s="361" t="s">
        <v>146</v>
      </c>
      <c r="C251" s="346">
        <v>165</v>
      </c>
      <c r="D251" s="347">
        <v>528.35</v>
      </c>
      <c r="E251" s="346">
        <v>166</v>
      </c>
      <c r="F251" s="347">
        <v>186.98</v>
      </c>
      <c r="G251" s="350">
        <f t="shared" si="25"/>
        <v>1.0060606060606061</v>
      </c>
      <c r="H251" s="350">
        <f t="shared" si="25"/>
        <v>0.35389419892116963</v>
      </c>
      <c r="I251" s="346">
        <v>165</v>
      </c>
      <c r="J251" s="520">
        <v>177.44</v>
      </c>
      <c r="K251" s="350">
        <f t="shared" si="26"/>
        <v>1</v>
      </c>
      <c r="L251" s="350">
        <f t="shared" si="27"/>
        <v>0.33583798618340116</v>
      </c>
      <c r="M251" s="352">
        <f t="shared" si="28"/>
        <v>0</v>
      </c>
      <c r="N251" s="347">
        <f t="shared" si="29"/>
        <v>350.91</v>
      </c>
      <c r="O251" s="361"/>
      <c r="P251" s="361"/>
      <c r="Q251" s="362"/>
      <c r="R251" s="360">
        <f t="shared" si="30"/>
        <v>350.91</v>
      </c>
      <c r="S251" s="353">
        <v>0.31944</v>
      </c>
      <c r="T251" s="362">
        <v>166</v>
      </c>
      <c r="U251" s="360">
        <f t="shared" ref="U251:U252" si="34">S251*T251*12</f>
        <v>636.32447999999999</v>
      </c>
      <c r="V251" s="346">
        <f t="shared" ref="V251:V252" si="35">T251</f>
        <v>166</v>
      </c>
      <c r="W251" s="347">
        <f t="shared" si="31"/>
        <v>987.23448000000008</v>
      </c>
      <c r="X251" s="361"/>
      <c r="Y251" s="361"/>
      <c r="Z251" s="362"/>
      <c r="AA251" s="349">
        <f t="shared" si="32"/>
        <v>350.91</v>
      </c>
      <c r="AB251" s="353">
        <v>0.31944</v>
      </c>
      <c r="AC251" s="362">
        <v>166</v>
      </c>
      <c r="AD251" s="360">
        <f t="shared" ref="AD251:AD252" si="36">AB251*AC251*12</f>
        <v>636.32447999999999</v>
      </c>
      <c r="AE251" s="346">
        <f t="shared" ref="AE251:AE252" si="37">AC251</f>
        <v>166</v>
      </c>
      <c r="AF251" s="347">
        <f t="shared" si="33"/>
        <v>987.23448000000008</v>
      </c>
      <c r="AG251" s="354" t="s">
        <v>477</v>
      </c>
      <c r="AH251" s="355"/>
    </row>
    <row r="252" spans="1:34" s="356" customFormat="1" ht="40.5">
      <c r="A252" s="344"/>
      <c r="B252" s="361" t="s">
        <v>147</v>
      </c>
      <c r="C252" s="346">
        <v>188</v>
      </c>
      <c r="D252" s="347">
        <v>616.62</v>
      </c>
      <c r="E252" s="346">
        <v>189</v>
      </c>
      <c r="F252" s="347">
        <v>212.52</v>
      </c>
      <c r="G252" s="350">
        <f t="shared" si="25"/>
        <v>1.0053191489361701</v>
      </c>
      <c r="H252" s="350">
        <f t="shared" si="25"/>
        <v>0.34465310888391554</v>
      </c>
      <c r="I252" s="346">
        <v>188</v>
      </c>
      <c r="J252" s="520">
        <v>202.03</v>
      </c>
      <c r="K252" s="350">
        <f t="shared" si="26"/>
        <v>1</v>
      </c>
      <c r="L252" s="350">
        <f t="shared" si="27"/>
        <v>0.32764101067107781</v>
      </c>
      <c r="M252" s="352">
        <f t="shared" si="28"/>
        <v>0</v>
      </c>
      <c r="N252" s="347">
        <f t="shared" si="29"/>
        <v>414.59000000000003</v>
      </c>
      <c r="O252" s="361"/>
      <c r="P252" s="361"/>
      <c r="Q252" s="362"/>
      <c r="R252" s="360">
        <f t="shared" si="30"/>
        <v>414.59000000000003</v>
      </c>
      <c r="S252" s="353">
        <v>0.31944</v>
      </c>
      <c r="T252" s="362">
        <v>189</v>
      </c>
      <c r="U252" s="360">
        <f t="shared" si="34"/>
        <v>724.48991999999998</v>
      </c>
      <c r="V252" s="346">
        <f t="shared" si="35"/>
        <v>189</v>
      </c>
      <c r="W252" s="347">
        <f t="shared" si="31"/>
        <v>1139.0799200000001</v>
      </c>
      <c r="X252" s="361"/>
      <c r="Y252" s="361"/>
      <c r="Z252" s="362"/>
      <c r="AA252" s="349">
        <f t="shared" si="32"/>
        <v>414.59000000000003</v>
      </c>
      <c r="AB252" s="353">
        <v>0.31944</v>
      </c>
      <c r="AC252" s="362">
        <v>189</v>
      </c>
      <c r="AD252" s="360">
        <f t="shared" si="36"/>
        <v>724.48991999999998</v>
      </c>
      <c r="AE252" s="346">
        <f t="shared" si="37"/>
        <v>189</v>
      </c>
      <c r="AF252" s="347">
        <f t="shared" si="33"/>
        <v>1139.0799200000001</v>
      </c>
      <c r="AG252" s="354" t="s">
        <v>477</v>
      </c>
      <c r="AH252" s="355"/>
    </row>
    <row r="253" spans="1:34" ht="60.75">
      <c r="A253" s="329">
        <f>+A249+0.01</f>
        <v>10.129999999999999</v>
      </c>
      <c r="B253" s="46" t="s">
        <v>160</v>
      </c>
      <c r="C253" s="46"/>
      <c r="D253" s="46"/>
      <c r="E253" s="47"/>
      <c r="F253" s="48"/>
      <c r="G253" s="46"/>
      <c r="H253" s="46"/>
      <c r="I253" s="123"/>
      <c r="J253" s="123"/>
      <c r="K253" s="46"/>
      <c r="L253" s="46"/>
      <c r="M253" s="332"/>
      <c r="N253" s="37"/>
      <c r="O253" s="46"/>
      <c r="P253" s="46"/>
      <c r="Q253" s="46"/>
      <c r="R253" s="58"/>
      <c r="S253" s="48"/>
      <c r="T253" s="46"/>
      <c r="U253" s="46"/>
      <c r="V253" s="46"/>
      <c r="W253" s="46"/>
      <c r="X253" s="46"/>
      <c r="Y253" s="46"/>
      <c r="Z253" s="46"/>
      <c r="AA253" s="58"/>
      <c r="AB253" s="48"/>
      <c r="AC253" s="46"/>
      <c r="AD253" s="46"/>
      <c r="AE253" s="46"/>
      <c r="AF253" s="46"/>
      <c r="AG253" s="46"/>
      <c r="AH253" s="286"/>
    </row>
    <row r="254" spans="1:34" ht="21">
      <c r="A254" s="329">
        <f t="shared" si="20"/>
        <v>10.139999999999999</v>
      </c>
      <c r="B254" s="46" t="s">
        <v>161</v>
      </c>
      <c r="C254" s="46"/>
      <c r="D254" s="46"/>
      <c r="E254" s="47"/>
      <c r="F254" s="48"/>
      <c r="G254" s="46"/>
      <c r="H254" s="46"/>
      <c r="I254" s="123"/>
      <c r="J254" s="123"/>
      <c r="K254" s="46"/>
      <c r="L254" s="46"/>
      <c r="M254" s="332"/>
      <c r="N254" s="37"/>
      <c r="O254" s="46"/>
      <c r="P254" s="46"/>
      <c r="Q254" s="46"/>
      <c r="R254" s="46"/>
      <c r="S254" s="48"/>
      <c r="T254" s="46"/>
      <c r="U254" s="46"/>
      <c r="V254" s="46"/>
      <c r="W254" s="46"/>
      <c r="X254" s="46"/>
      <c r="Y254" s="46"/>
      <c r="Z254" s="46"/>
      <c r="AA254" s="46"/>
      <c r="AB254" s="48"/>
      <c r="AC254" s="46"/>
      <c r="AD254" s="46"/>
      <c r="AE254" s="46"/>
      <c r="AF254" s="46"/>
      <c r="AG254" s="46"/>
      <c r="AH254" s="286"/>
    </row>
    <row r="255" spans="1:34" ht="21">
      <c r="A255" s="329"/>
      <c r="B255" s="46" t="s">
        <v>151</v>
      </c>
      <c r="C255" s="46"/>
      <c r="D255" s="46"/>
      <c r="E255" s="47"/>
      <c r="F255" s="48"/>
      <c r="G255" s="46"/>
      <c r="H255" s="46"/>
      <c r="I255" s="123"/>
      <c r="J255" s="123"/>
      <c r="K255" s="46"/>
      <c r="L255" s="46"/>
      <c r="M255" s="332"/>
      <c r="N255" s="37"/>
      <c r="O255" s="46"/>
      <c r="P255" s="46"/>
      <c r="Q255" s="46"/>
      <c r="R255" s="46"/>
      <c r="S255" s="51"/>
      <c r="T255" s="46"/>
      <c r="U255" s="46"/>
      <c r="V255" s="46"/>
      <c r="W255" s="46"/>
      <c r="X255" s="46"/>
      <c r="Y255" s="46"/>
      <c r="Z255" s="46"/>
      <c r="AA255" s="46"/>
      <c r="AB255" s="51"/>
      <c r="AC255" s="46"/>
      <c r="AD255" s="46"/>
      <c r="AE255" s="46"/>
      <c r="AF255" s="46"/>
      <c r="AG255" s="46"/>
      <c r="AH255" s="286"/>
    </row>
    <row r="256" spans="1:34" ht="21">
      <c r="A256" s="329"/>
      <c r="B256" s="46" t="s">
        <v>152</v>
      </c>
      <c r="C256" s="46"/>
      <c r="D256" s="46"/>
      <c r="E256" s="47"/>
      <c r="F256" s="48"/>
      <c r="G256" s="46"/>
      <c r="H256" s="46"/>
      <c r="I256" s="123"/>
      <c r="J256" s="123"/>
      <c r="K256" s="46"/>
      <c r="L256" s="46"/>
      <c r="M256" s="332"/>
      <c r="N256" s="37"/>
      <c r="O256" s="46"/>
      <c r="P256" s="46"/>
      <c r="Q256" s="46"/>
      <c r="R256" s="46"/>
      <c r="S256" s="51"/>
      <c r="T256" s="46"/>
      <c r="U256" s="46"/>
      <c r="V256" s="46"/>
      <c r="W256" s="46"/>
      <c r="X256" s="46"/>
      <c r="Y256" s="46"/>
      <c r="Z256" s="46"/>
      <c r="AA256" s="46"/>
      <c r="AB256" s="51"/>
      <c r="AC256" s="46"/>
      <c r="AD256" s="46"/>
      <c r="AE256" s="46"/>
      <c r="AF256" s="46"/>
      <c r="AG256" s="46"/>
      <c r="AH256" s="286"/>
    </row>
    <row r="257" spans="1:34" ht="21">
      <c r="A257" s="329"/>
      <c r="B257" s="46" t="s">
        <v>162</v>
      </c>
      <c r="C257" s="46"/>
      <c r="D257" s="46"/>
      <c r="E257" s="47"/>
      <c r="F257" s="48"/>
      <c r="G257" s="46"/>
      <c r="H257" s="46"/>
      <c r="I257" s="123"/>
      <c r="J257" s="123"/>
      <c r="K257" s="46"/>
      <c r="L257" s="46"/>
      <c r="M257" s="332"/>
      <c r="N257" s="37"/>
      <c r="O257" s="46"/>
      <c r="P257" s="46"/>
      <c r="Q257" s="46"/>
      <c r="R257" s="46"/>
      <c r="S257" s="51"/>
      <c r="T257" s="46"/>
      <c r="U257" s="46"/>
      <c r="V257" s="46"/>
      <c r="W257" s="46"/>
      <c r="X257" s="46"/>
      <c r="Y257" s="46"/>
      <c r="Z257" s="46"/>
      <c r="AA257" s="46"/>
      <c r="AB257" s="51"/>
      <c r="AC257" s="46"/>
      <c r="AD257" s="46"/>
      <c r="AE257" s="46"/>
      <c r="AF257" s="46"/>
      <c r="AG257" s="46"/>
      <c r="AH257" s="286"/>
    </row>
    <row r="258" spans="1:34" ht="21">
      <c r="A258" s="59"/>
      <c r="B258" s="45" t="s">
        <v>102</v>
      </c>
      <c r="C258" s="60">
        <f>SUM(C241:C257)</f>
        <v>841</v>
      </c>
      <c r="D258" s="95">
        <f>SUM(D241:D257)</f>
        <v>2647.47</v>
      </c>
      <c r="E258" s="60">
        <f t="shared" ref="E258:F258" si="38">SUM(E241:E257)</f>
        <v>845</v>
      </c>
      <c r="F258" s="56">
        <f t="shared" si="38"/>
        <v>951.43000000000006</v>
      </c>
      <c r="G258" s="41">
        <f t="shared" ref="G258:H260" si="39">E258/C258</f>
        <v>1.0047562425683709</v>
      </c>
      <c r="H258" s="41">
        <f t="shared" si="39"/>
        <v>0.35937328846030364</v>
      </c>
      <c r="I258" s="60">
        <f t="shared" ref="I258:J258" si="40">SUM(I241:I257)</f>
        <v>841</v>
      </c>
      <c r="J258" s="56">
        <f t="shared" si="40"/>
        <v>903.25</v>
      </c>
      <c r="K258" s="38">
        <f t="shared" ref="K258:K260" si="41">I258/C258</f>
        <v>1</v>
      </c>
      <c r="L258" s="38">
        <f t="shared" ref="L258:L260" si="42">J258/D258</f>
        <v>0.34117478196164641</v>
      </c>
      <c r="M258" s="332">
        <f t="shared" si="28"/>
        <v>0</v>
      </c>
      <c r="N258" s="37">
        <f t="shared" si="29"/>
        <v>1744.2199999999998</v>
      </c>
      <c r="O258" s="45"/>
      <c r="P258" s="45"/>
      <c r="Q258" s="60">
        <f>SUM(Q241:Q257)</f>
        <v>0</v>
      </c>
      <c r="R258" s="56">
        <f>SUM(R241:R257)</f>
        <v>1744.2200000000003</v>
      </c>
      <c r="S258" s="61"/>
      <c r="T258" s="44">
        <f>SUM(T241:T257)</f>
        <v>845</v>
      </c>
      <c r="U258" s="56">
        <f>SUM(U241:U257)</f>
        <v>3239.1215999999999</v>
      </c>
      <c r="V258" s="328">
        <f t="shared" ref="V258:W260" si="43">O258+Q258+T258</f>
        <v>845</v>
      </c>
      <c r="W258" s="40">
        <f t="shared" si="43"/>
        <v>4983.3415999999997</v>
      </c>
      <c r="X258" s="45"/>
      <c r="Y258" s="45"/>
      <c r="Z258" s="60">
        <f>SUM(Z241:Z257)</f>
        <v>0</v>
      </c>
      <c r="AA258" s="56">
        <f>SUM(AA241:AA257)</f>
        <v>1744.2200000000003</v>
      </c>
      <c r="AB258" s="61"/>
      <c r="AC258" s="44">
        <f>SUM(AC241:AC257)</f>
        <v>845</v>
      </c>
      <c r="AD258" s="56">
        <f>SUM(AD241:AD257)</f>
        <v>3239.1215999999999</v>
      </c>
      <c r="AE258" s="328">
        <f t="shared" ref="AE258:AE260" si="44">X258+Z258+AC258</f>
        <v>845</v>
      </c>
      <c r="AF258" s="40">
        <f t="shared" ref="AF258:AF260" si="45">Y258+AA258+AD258</f>
        <v>4983.3415999999997</v>
      </c>
      <c r="AG258" s="45"/>
      <c r="AH258" s="286"/>
    </row>
    <row r="259" spans="1:34" ht="21">
      <c r="A259" s="59"/>
      <c r="B259" s="62" t="s">
        <v>6</v>
      </c>
      <c r="C259" s="1">
        <f>C258</f>
        <v>841</v>
      </c>
      <c r="D259" s="40">
        <f>D258</f>
        <v>2647.47</v>
      </c>
      <c r="E259" s="65">
        <f t="shared" ref="E259:F260" si="46">E258</f>
        <v>845</v>
      </c>
      <c r="F259" s="64">
        <f t="shared" si="46"/>
        <v>951.43000000000006</v>
      </c>
      <c r="G259" s="41">
        <f t="shared" si="39"/>
        <v>1.0047562425683709</v>
      </c>
      <c r="H259" s="41">
        <f t="shared" si="39"/>
        <v>0.35937328846030364</v>
      </c>
      <c r="I259" s="65">
        <f t="shared" ref="I259:J259" si="47">I258</f>
        <v>841</v>
      </c>
      <c r="J259" s="64">
        <f t="shared" si="47"/>
        <v>903.25</v>
      </c>
      <c r="K259" s="38">
        <f t="shared" si="41"/>
        <v>1</v>
      </c>
      <c r="L259" s="38">
        <f t="shared" si="42"/>
        <v>0.34117478196164641</v>
      </c>
      <c r="M259" s="332">
        <f t="shared" si="28"/>
        <v>0</v>
      </c>
      <c r="N259" s="37">
        <f t="shared" si="29"/>
        <v>1744.2199999999998</v>
      </c>
      <c r="O259" s="62"/>
      <c r="P259" s="62"/>
      <c r="Q259" s="65">
        <f>Q258</f>
        <v>0</v>
      </c>
      <c r="R259" s="64">
        <f>R258</f>
        <v>1744.2200000000003</v>
      </c>
      <c r="S259" s="61"/>
      <c r="T259" s="63">
        <f>T258</f>
        <v>845</v>
      </c>
      <c r="U259" s="64">
        <f>U258</f>
        <v>3239.1215999999999</v>
      </c>
      <c r="V259" s="328">
        <f t="shared" si="43"/>
        <v>845</v>
      </c>
      <c r="W259" s="40">
        <f t="shared" si="43"/>
        <v>4983.3415999999997</v>
      </c>
      <c r="X259" s="62"/>
      <c r="Y259" s="62"/>
      <c r="Z259" s="65">
        <f>Z258</f>
        <v>0</v>
      </c>
      <c r="AA259" s="64">
        <f>AA258</f>
        <v>1744.2200000000003</v>
      </c>
      <c r="AB259" s="61"/>
      <c r="AC259" s="63">
        <f>AC258</f>
        <v>845</v>
      </c>
      <c r="AD259" s="64">
        <f>AD258</f>
        <v>3239.1215999999999</v>
      </c>
      <c r="AE259" s="328">
        <f t="shared" si="44"/>
        <v>845</v>
      </c>
      <c r="AF259" s="40">
        <f t="shared" si="45"/>
        <v>4983.3415999999997</v>
      </c>
      <c r="AG259" s="62"/>
      <c r="AH259" s="286"/>
    </row>
    <row r="260" spans="1:34" ht="21">
      <c r="A260" s="59"/>
      <c r="B260" s="62" t="s">
        <v>163</v>
      </c>
      <c r="C260" s="1">
        <f>C259</f>
        <v>841</v>
      </c>
      <c r="D260" s="40">
        <f>D259</f>
        <v>2647.47</v>
      </c>
      <c r="E260" s="65">
        <f t="shared" si="46"/>
        <v>845</v>
      </c>
      <c r="F260" s="64">
        <f t="shared" si="46"/>
        <v>951.43000000000006</v>
      </c>
      <c r="G260" s="41">
        <f t="shared" si="39"/>
        <v>1.0047562425683709</v>
      </c>
      <c r="H260" s="41">
        <f t="shared" si="39"/>
        <v>0.35937328846030364</v>
      </c>
      <c r="I260" s="65">
        <f t="shared" ref="I260:J260" si="48">I259</f>
        <v>841</v>
      </c>
      <c r="J260" s="64">
        <f t="shared" si="48"/>
        <v>903.25</v>
      </c>
      <c r="K260" s="38">
        <f t="shared" si="41"/>
        <v>1</v>
      </c>
      <c r="L260" s="38">
        <f t="shared" si="42"/>
        <v>0.34117478196164641</v>
      </c>
      <c r="M260" s="332">
        <f t="shared" si="28"/>
        <v>0</v>
      </c>
      <c r="N260" s="37">
        <f t="shared" si="29"/>
        <v>1744.2199999999998</v>
      </c>
      <c r="O260" s="62"/>
      <c r="P260" s="62"/>
      <c r="Q260" s="65">
        <f>Q259</f>
        <v>0</v>
      </c>
      <c r="R260" s="64">
        <f>R259</f>
        <v>1744.2200000000003</v>
      </c>
      <c r="S260" s="61"/>
      <c r="T260" s="63">
        <f>T259</f>
        <v>845</v>
      </c>
      <c r="U260" s="64">
        <f>U259</f>
        <v>3239.1215999999999</v>
      </c>
      <c r="V260" s="328">
        <f t="shared" si="43"/>
        <v>845</v>
      </c>
      <c r="W260" s="40">
        <f t="shared" si="43"/>
        <v>4983.3415999999997</v>
      </c>
      <c r="X260" s="62"/>
      <c r="Y260" s="62"/>
      <c r="Z260" s="65">
        <f>Z259</f>
        <v>0</v>
      </c>
      <c r="AA260" s="64">
        <f>AA259</f>
        <v>1744.2200000000003</v>
      </c>
      <c r="AB260" s="61"/>
      <c r="AC260" s="63">
        <f>AC259</f>
        <v>845</v>
      </c>
      <c r="AD260" s="64">
        <f>AD259</f>
        <v>3239.1215999999999</v>
      </c>
      <c r="AE260" s="328">
        <f t="shared" si="44"/>
        <v>845</v>
      </c>
      <c r="AF260" s="40">
        <f t="shared" si="45"/>
        <v>4983.3415999999997</v>
      </c>
      <c r="AG260" s="62"/>
      <c r="AH260" s="286"/>
    </row>
    <row r="261" spans="1:34" ht="21">
      <c r="A261" s="4">
        <v>11</v>
      </c>
      <c r="B261" s="2" t="s">
        <v>164</v>
      </c>
      <c r="C261" s="2"/>
      <c r="D261" s="2"/>
      <c r="E261" s="328"/>
      <c r="F261" s="3"/>
      <c r="G261" s="2"/>
      <c r="H261" s="2"/>
      <c r="I261" s="104"/>
      <c r="J261" s="128"/>
      <c r="K261" s="2"/>
      <c r="L261" s="2"/>
      <c r="M261" s="332"/>
      <c r="N261" s="37"/>
      <c r="O261" s="2"/>
      <c r="P261" s="2"/>
      <c r="Q261" s="2"/>
      <c r="R261" s="2"/>
      <c r="S261" s="3"/>
      <c r="T261" s="2"/>
      <c r="U261" s="2"/>
      <c r="V261" s="2"/>
      <c r="W261" s="2"/>
      <c r="X261" s="2"/>
      <c r="Y261" s="2"/>
      <c r="Z261" s="2"/>
      <c r="AA261" s="2"/>
      <c r="AB261" s="3"/>
      <c r="AC261" s="2"/>
      <c r="AD261" s="2"/>
      <c r="AE261" s="2"/>
      <c r="AF261" s="2"/>
      <c r="AG261" s="2"/>
      <c r="AH261" s="286"/>
    </row>
    <row r="262" spans="1:34" ht="21">
      <c r="A262" s="329"/>
      <c r="B262" s="2" t="s">
        <v>165</v>
      </c>
      <c r="C262" s="2"/>
      <c r="D262" s="2"/>
      <c r="E262" s="328"/>
      <c r="F262" s="3"/>
      <c r="G262" s="2"/>
      <c r="H262" s="2"/>
      <c r="I262" s="104"/>
      <c r="J262" s="104"/>
      <c r="K262" s="2"/>
      <c r="L262" s="2"/>
      <c r="M262" s="332"/>
      <c r="N262" s="37"/>
      <c r="O262" s="2"/>
      <c r="P262" s="2"/>
      <c r="Q262" s="2"/>
      <c r="R262" s="2"/>
      <c r="S262" s="3"/>
      <c r="T262" s="2"/>
      <c r="U262" s="2"/>
      <c r="V262" s="2"/>
      <c r="W262" s="2"/>
      <c r="X262" s="2"/>
      <c r="Y262" s="2"/>
      <c r="Z262" s="2"/>
      <c r="AA262" s="2"/>
      <c r="AB262" s="3"/>
      <c r="AC262" s="2"/>
      <c r="AD262" s="2"/>
      <c r="AE262" s="2"/>
      <c r="AF262" s="2"/>
      <c r="AG262" s="2"/>
      <c r="AH262" s="286"/>
    </row>
    <row r="263" spans="1:34" ht="40.5">
      <c r="A263" s="329">
        <v>11.01</v>
      </c>
      <c r="B263" s="5" t="s">
        <v>166</v>
      </c>
      <c r="C263" s="5"/>
      <c r="D263" s="5"/>
      <c r="E263" s="332"/>
      <c r="F263" s="6"/>
      <c r="G263" s="5"/>
      <c r="H263" s="5"/>
      <c r="I263" s="105"/>
      <c r="J263" s="105"/>
      <c r="K263" s="5"/>
      <c r="L263" s="5"/>
      <c r="M263" s="332"/>
      <c r="N263" s="37"/>
      <c r="O263" s="5"/>
      <c r="P263" s="5"/>
      <c r="Q263" s="5"/>
      <c r="R263" s="5"/>
      <c r="S263" s="6"/>
      <c r="T263" s="5"/>
      <c r="U263" s="5"/>
      <c r="V263" s="5"/>
      <c r="W263" s="5"/>
      <c r="X263" s="5"/>
      <c r="Y263" s="5"/>
      <c r="Z263" s="5"/>
      <c r="AA263" s="5"/>
      <c r="AB263" s="6"/>
      <c r="AC263" s="5"/>
      <c r="AD263" s="5"/>
      <c r="AE263" s="5"/>
      <c r="AF263" s="5"/>
      <c r="AG263" s="5"/>
      <c r="AH263" s="286"/>
    </row>
    <row r="264" spans="1:34" s="356" customFormat="1" ht="40.5">
      <c r="A264" s="344"/>
      <c r="B264" s="363" t="s">
        <v>119</v>
      </c>
      <c r="C264" s="352">
        <v>422</v>
      </c>
      <c r="D264" s="364">
        <v>2.11</v>
      </c>
      <c r="E264" s="352">
        <v>52</v>
      </c>
      <c r="F264" s="365">
        <v>0.51</v>
      </c>
      <c r="G264" s="350">
        <f t="shared" ref="G264:H266" si="49">E264/C264</f>
        <v>0.12322274881516587</v>
      </c>
      <c r="H264" s="350">
        <f t="shared" si="49"/>
        <v>0.24170616113744078</v>
      </c>
      <c r="I264" s="351"/>
      <c r="J264" s="351">
        <v>0</v>
      </c>
      <c r="K264" s="350">
        <f t="shared" ref="K264:K266" si="50">I264/C264</f>
        <v>0</v>
      </c>
      <c r="L264" s="350">
        <f t="shared" ref="L264:L266" si="51">J264/D264</f>
        <v>0</v>
      </c>
      <c r="M264" s="352">
        <f t="shared" si="28"/>
        <v>422</v>
      </c>
      <c r="N264" s="347">
        <f t="shared" si="29"/>
        <v>2.11</v>
      </c>
      <c r="O264" s="363"/>
      <c r="P264" s="363"/>
      <c r="Q264" s="363"/>
      <c r="R264" s="363"/>
      <c r="S264" s="364">
        <v>0.01</v>
      </c>
      <c r="T264" s="352">
        <v>432</v>
      </c>
      <c r="U264" s="347">
        <f>S264*T264</f>
        <v>4.32</v>
      </c>
      <c r="V264" s="352">
        <f t="shared" ref="V264:W266" si="52">O264+Q264+T264</f>
        <v>432</v>
      </c>
      <c r="W264" s="347">
        <f t="shared" si="52"/>
        <v>4.32</v>
      </c>
      <c r="X264" s="363"/>
      <c r="Y264" s="363"/>
      <c r="Z264" s="363"/>
      <c r="AA264" s="363"/>
      <c r="AB264" s="364">
        <v>5.0000000000000001E-3</v>
      </c>
      <c r="AC264" s="352">
        <v>432</v>
      </c>
      <c r="AD264" s="347">
        <f>AB264*AC264</f>
        <v>2.16</v>
      </c>
      <c r="AE264" s="352">
        <f t="shared" ref="AE264:AE266" si="53">X264+Z264+AC264</f>
        <v>432</v>
      </c>
      <c r="AF264" s="347">
        <f t="shared" ref="AF264:AF266" si="54">Y264+AA264+AD264</f>
        <v>2.16</v>
      </c>
      <c r="AG264" s="354" t="s">
        <v>477</v>
      </c>
      <c r="AH264" s="355"/>
    </row>
    <row r="265" spans="1:34" s="356" customFormat="1" ht="40.5">
      <c r="A265" s="344"/>
      <c r="B265" s="363" t="s">
        <v>167</v>
      </c>
      <c r="C265" s="352">
        <v>543</v>
      </c>
      <c r="D265" s="364">
        <v>2.7149999999999999</v>
      </c>
      <c r="E265" s="352">
        <v>68</v>
      </c>
      <c r="F265" s="365">
        <v>0.67</v>
      </c>
      <c r="G265" s="350">
        <f t="shared" si="49"/>
        <v>0.12523020257826889</v>
      </c>
      <c r="H265" s="350">
        <f t="shared" si="49"/>
        <v>0.24677716390423576</v>
      </c>
      <c r="I265" s="351"/>
      <c r="J265" s="347">
        <v>0</v>
      </c>
      <c r="K265" s="350">
        <f t="shared" si="50"/>
        <v>0</v>
      </c>
      <c r="L265" s="350">
        <f t="shared" si="51"/>
        <v>0</v>
      </c>
      <c r="M265" s="352">
        <f t="shared" ref="M265" si="55">C265-I265</f>
        <v>543</v>
      </c>
      <c r="N265" s="347">
        <f t="shared" ref="N265" si="56">D265-J265</f>
        <v>2.7149999999999999</v>
      </c>
      <c r="O265" s="363"/>
      <c r="P265" s="363"/>
      <c r="Q265" s="363"/>
      <c r="R265" s="363"/>
      <c r="S265" s="364">
        <v>0.01</v>
      </c>
      <c r="T265" s="352">
        <v>560</v>
      </c>
      <c r="U265" s="347">
        <f t="shared" ref="U265:U266" si="57">S265*T265</f>
        <v>5.6000000000000005</v>
      </c>
      <c r="V265" s="352">
        <f t="shared" si="52"/>
        <v>560</v>
      </c>
      <c r="W265" s="347">
        <f t="shared" si="52"/>
        <v>5.6000000000000005</v>
      </c>
      <c r="X265" s="363"/>
      <c r="Y265" s="363"/>
      <c r="Z265" s="363"/>
      <c r="AA265" s="363"/>
      <c r="AB265" s="364">
        <v>5.0000000000000001E-3</v>
      </c>
      <c r="AC265" s="352">
        <v>560</v>
      </c>
      <c r="AD265" s="347">
        <f t="shared" ref="AD265:AD266" si="58">AB265*AC265</f>
        <v>2.8000000000000003</v>
      </c>
      <c r="AE265" s="352">
        <f t="shared" si="53"/>
        <v>560</v>
      </c>
      <c r="AF265" s="347">
        <f t="shared" si="54"/>
        <v>2.8000000000000003</v>
      </c>
      <c r="AG265" s="354" t="s">
        <v>477</v>
      </c>
      <c r="AH265" s="355"/>
    </row>
    <row r="266" spans="1:34" s="356" customFormat="1" ht="40.5">
      <c r="A266" s="344"/>
      <c r="B266" s="363" t="s">
        <v>168</v>
      </c>
      <c r="C266" s="352">
        <v>679</v>
      </c>
      <c r="D266" s="364">
        <v>3.395</v>
      </c>
      <c r="E266" s="352">
        <v>56</v>
      </c>
      <c r="F266" s="365">
        <v>0.66</v>
      </c>
      <c r="G266" s="350">
        <f t="shared" si="49"/>
        <v>8.247422680412371E-2</v>
      </c>
      <c r="H266" s="350">
        <f t="shared" si="49"/>
        <v>0.19440353460972018</v>
      </c>
      <c r="I266" s="351"/>
      <c r="J266" s="351">
        <v>0</v>
      </c>
      <c r="K266" s="350">
        <f t="shared" si="50"/>
        <v>0</v>
      </c>
      <c r="L266" s="350">
        <f t="shared" si="51"/>
        <v>0</v>
      </c>
      <c r="M266" s="352">
        <f t="shared" si="28"/>
        <v>679</v>
      </c>
      <c r="N266" s="347">
        <f t="shared" si="29"/>
        <v>3.395</v>
      </c>
      <c r="O266" s="363"/>
      <c r="P266" s="363"/>
      <c r="Q266" s="363"/>
      <c r="R266" s="363"/>
      <c r="S266" s="364">
        <v>0.01</v>
      </c>
      <c r="T266" s="352">
        <v>644</v>
      </c>
      <c r="U266" s="347">
        <f t="shared" si="57"/>
        <v>6.44</v>
      </c>
      <c r="V266" s="352">
        <f t="shared" si="52"/>
        <v>644</v>
      </c>
      <c r="W266" s="347">
        <f t="shared" si="52"/>
        <v>6.44</v>
      </c>
      <c r="X266" s="363"/>
      <c r="Y266" s="363"/>
      <c r="Z266" s="363"/>
      <c r="AA266" s="363"/>
      <c r="AB266" s="364">
        <v>5.0000000000000001E-3</v>
      </c>
      <c r="AC266" s="352">
        <v>644</v>
      </c>
      <c r="AD266" s="347">
        <f t="shared" si="58"/>
        <v>3.22</v>
      </c>
      <c r="AE266" s="352">
        <f t="shared" si="53"/>
        <v>644</v>
      </c>
      <c r="AF266" s="347">
        <f t="shared" si="54"/>
        <v>3.22</v>
      </c>
      <c r="AG266" s="354" t="s">
        <v>477</v>
      </c>
      <c r="AH266" s="355"/>
    </row>
    <row r="267" spans="1:34" s="356" customFormat="1" ht="21">
      <c r="A267" s="344">
        <v>11.02</v>
      </c>
      <c r="B267" s="363" t="s">
        <v>169</v>
      </c>
      <c r="C267" s="363"/>
      <c r="D267" s="363"/>
      <c r="E267" s="352"/>
      <c r="F267" s="365"/>
      <c r="G267" s="363"/>
      <c r="H267" s="363"/>
      <c r="I267" s="366"/>
      <c r="J267" s="366"/>
      <c r="K267" s="363"/>
      <c r="L267" s="363"/>
      <c r="M267" s="352"/>
      <c r="N267" s="347"/>
      <c r="O267" s="363"/>
      <c r="P267" s="363"/>
      <c r="Q267" s="363"/>
      <c r="R267" s="363"/>
      <c r="S267" s="365"/>
      <c r="T267" s="363"/>
      <c r="U267" s="347"/>
      <c r="V267" s="363"/>
      <c r="W267" s="363"/>
      <c r="X267" s="363"/>
      <c r="Y267" s="363"/>
      <c r="Z267" s="363"/>
      <c r="AA267" s="363"/>
      <c r="AB267" s="365"/>
      <c r="AC267" s="363"/>
      <c r="AD267" s="347"/>
      <c r="AE267" s="363"/>
      <c r="AF267" s="363"/>
      <c r="AG267" s="363"/>
      <c r="AH267" s="355"/>
    </row>
    <row r="268" spans="1:34" s="356" customFormat="1" ht="40.5">
      <c r="A268" s="344"/>
      <c r="B268" s="363" t="s">
        <v>119</v>
      </c>
      <c r="C268" s="352">
        <v>422</v>
      </c>
      <c r="D268" s="364">
        <v>2.11</v>
      </c>
      <c r="E268" s="352"/>
      <c r="F268" s="365"/>
      <c r="G268" s="350">
        <f t="shared" ref="G268:H270" si="59">E268/C268</f>
        <v>0</v>
      </c>
      <c r="H268" s="350">
        <f t="shared" si="59"/>
        <v>0</v>
      </c>
      <c r="I268" s="351"/>
      <c r="J268" s="351"/>
      <c r="K268" s="350">
        <f t="shared" ref="K268:K270" si="60">I268/C268</f>
        <v>0</v>
      </c>
      <c r="L268" s="350">
        <f t="shared" ref="L268:L270" si="61">J268/D268</f>
        <v>0</v>
      </c>
      <c r="M268" s="352">
        <f t="shared" si="28"/>
        <v>422</v>
      </c>
      <c r="N268" s="347">
        <f t="shared" si="29"/>
        <v>2.11</v>
      </c>
      <c r="O268" s="363"/>
      <c r="P268" s="363"/>
      <c r="Q268" s="363"/>
      <c r="R268" s="363"/>
      <c r="S268" s="365">
        <v>0.01</v>
      </c>
      <c r="T268" s="352">
        <v>432</v>
      </c>
      <c r="U268" s="347">
        <f>S268*T268</f>
        <v>4.32</v>
      </c>
      <c r="V268" s="352">
        <f t="shared" ref="V268:W270" si="62">O268+Q268+T268</f>
        <v>432</v>
      </c>
      <c r="W268" s="347">
        <f t="shared" si="62"/>
        <v>4.32</v>
      </c>
      <c r="X268" s="363"/>
      <c r="Y268" s="363"/>
      <c r="Z268" s="363"/>
      <c r="AA268" s="363"/>
      <c r="AB268" s="364">
        <v>5.0000000000000001E-3</v>
      </c>
      <c r="AC268" s="352">
        <v>432</v>
      </c>
      <c r="AD268" s="347">
        <f>AB268*AC268</f>
        <v>2.16</v>
      </c>
      <c r="AE268" s="352">
        <f t="shared" ref="AE268:AE270" si="63">X268+Z268+AC268</f>
        <v>432</v>
      </c>
      <c r="AF268" s="347">
        <f t="shared" ref="AF268:AF270" si="64">Y268+AA268+AD268</f>
        <v>2.16</v>
      </c>
      <c r="AG268" s="354" t="s">
        <v>477</v>
      </c>
      <c r="AH268" s="355"/>
    </row>
    <row r="269" spans="1:34" s="356" customFormat="1" ht="40.5">
      <c r="A269" s="344"/>
      <c r="B269" s="363" t="s">
        <v>167</v>
      </c>
      <c r="C269" s="352">
        <v>543</v>
      </c>
      <c r="D269" s="364">
        <v>2.7149999999999999</v>
      </c>
      <c r="E269" s="352"/>
      <c r="F269" s="365"/>
      <c r="G269" s="350">
        <f t="shared" si="59"/>
        <v>0</v>
      </c>
      <c r="H269" s="350">
        <f t="shared" si="59"/>
        <v>0</v>
      </c>
      <c r="I269" s="351"/>
      <c r="J269" s="351"/>
      <c r="K269" s="350">
        <f t="shared" si="60"/>
        <v>0</v>
      </c>
      <c r="L269" s="350">
        <f t="shared" si="61"/>
        <v>0</v>
      </c>
      <c r="M269" s="352">
        <f t="shared" si="28"/>
        <v>543</v>
      </c>
      <c r="N269" s="347">
        <f t="shared" si="29"/>
        <v>2.7149999999999999</v>
      </c>
      <c r="O269" s="363"/>
      <c r="P269" s="363"/>
      <c r="Q269" s="363"/>
      <c r="R269" s="363"/>
      <c r="S269" s="365">
        <v>0.01</v>
      </c>
      <c r="T269" s="352">
        <v>560</v>
      </c>
      <c r="U269" s="347">
        <f t="shared" ref="U269:U270" si="65">S269*T269</f>
        <v>5.6000000000000005</v>
      </c>
      <c r="V269" s="352">
        <f t="shared" si="62"/>
        <v>560</v>
      </c>
      <c r="W269" s="347">
        <f t="shared" si="62"/>
        <v>5.6000000000000005</v>
      </c>
      <c r="X269" s="363"/>
      <c r="Y269" s="363"/>
      <c r="Z269" s="363"/>
      <c r="AA269" s="363"/>
      <c r="AB269" s="364">
        <v>5.0000000000000001E-3</v>
      </c>
      <c r="AC269" s="352">
        <v>560</v>
      </c>
      <c r="AD269" s="347">
        <f t="shared" ref="AD269:AD270" si="66">AB269*AC269</f>
        <v>2.8000000000000003</v>
      </c>
      <c r="AE269" s="352">
        <f t="shared" si="63"/>
        <v>560</v>
      </c>
      <c r="AF269" s="347">
        <f t="shared" si="64"/>
        <v>2.8000000000000003</v>
      </c>
      <c r="AG269" s="354" t="s">
        <v>477</v>
      </c>
      <c r="AH269" s="355"/>
    </row>
    <row r="270" spans="1:34" s="356" customFormat="1" ht="40.5">
      <c r="A270" s="344"/>
      <c r="B270" s="363" t="s">
        <v>168</v>
      </c>
      <c r="C270" s="352">
        <v>679</v>
      </c>
      <c r="D270" s="364">
        <v>3.395</v>
      </c>
      <c r="E270" s="352"/>
      <c r="F270" s="365"/>
      <c r="G270" s="350">
        <f t="shared" si="59"/>
        <v>0</v>
      </c>
      <c r="H270" s="350">
        <f t="shared" si="59"/>
        <v>0</v>
      </c>
      <c r="I270" s="351"/>
      <c r="J270" s="351"/>
      <c r="K270" s="350">
        <f t="shared" si="60"/>
        <v>0</v>
      </c>
      <c r="L270" s="350">
        <f t="shared" si="61"/>
        <v>0</v>
      </c>
      <c r="M270" s="352">
        <f t="shared" si="28"/>
        <v>679</v>
      </c>
      <c r="N270" s="347">
        <f t="shared" si="29"/>
        <v>3.395</v>
      </c>
      <c r="O270" s="363"/>
      <c r="P270" s="363"/>
      <c r="Q270" s="363"/>
      <c r="R270" s="363"/>
      <c r="S270" s="365">
        <v>0.01</v>
      </c>
      <c r="T270" s="352">
        <v>644</v>
      </c>
      <c r="U270" s="347">
        <f t="shared" si="65"/>
        <v>6.44</v>
      </c>
      <c r="V270" s="352">
        <f t="shared" si="62"/>
        <v>644</v>
      </c>
      <c r="W270" s="347">
        <f t="shared" si="62"/>
        <v>6.44</v>
      </c>
      <c r="X270" s="363"/>
      <c r="Y270" s="363"/>
      <c r="Z270" s="363"/>
      <c r="AA270" s="363"/>
      <c r="AB270" s="364">
        <v>5.0000000000000001E-3</v>
      </c>
      <c r="AC270" s="352">
        <v>644</v>
      </c>
      <c r="AD270" s="347">
        <f t="shared" si="66"/>
        <v>3.22</v>
      </c>
      <c r="AE270" s="352">
        <f t="shared" si="63"/>
        <v>644</v>
      </c>
      <c r="AF270" s="347">
        <f t="shared" si="64"/>
        <v>3.22</v>
      </c>
      <c r="AG270" s="354" t="s">
        <v>477</v>
      </c>
      <c r="AH270" s="355"/>
    </row>
    <row r="271" spans="1:34" s="356" customFormat="1" ht="40.5">
      <c r="A271" s="344">
        <v>11.03</v>
      </c>
      <c r="B271" s="367" t="s">
        <v>170</v>
      </c>
      <c r="C271" s="352"/>
      <c r="D271" s="347"/>
      <c r="E271" s="368"/>
      <c r="F271" s="369"/>
      <c r="G271" s="350"/>
      <c r="H271" s="350"/>
      <c r="I271" s="351"/>
      <c r="J271" s="351"/>
      <c r="K271" s="350"/>
      <c r="L271" s="350"/>
      <c r="M271" s="352"/>
      <c r="N271" s="347"/>
      <c r="O271" s="367"/>
      <c r="P271" s="367"/>
      <c r="Q271" s="367"/>
      <c r="R271" s="367"/>
      <c r="S271" s="369">
        <v>0.03</v>
      </c>
      <c r="T271" s="368">
        <v>101</v>
      </c>
      <c r="U271" s="370">
        <f>S271*T271</f>
        <v>3.03</v>
      </c>
      <c r="V271" s="352">
        <f>O271+Q271+T271</f>
        <v>101</v>
      </c>
      <c r="W271" s="347">
        <f>P271+R271+U271</f>
        <v>3.03</v>
      </c>
      <c r="X271" s="367"/>
      <c r="Y271" s="367"/>
      <c r="Z271" s="367"/>
      <c r="AA271" s="367"/>
      <c r="AB271" s="369">
        <v>0.03</v>
      </c>
      <c r="AC271" s="368">
        <v>0</v>
      </c>
      <c r="AD271" s="370">
        <v>0</v>
      </c>
      <c r="AE271" s="352">
        <f>X271+Z271+AC271</f>
        <v>0</v>
      </c>
      <c r="AF271" s="347">
        <f>Y271+AA271+AD271</f>
        <v>0</v>
      </c>
      <c r="AG271" s="367" t="s">
        <v>469</v>
      </c>
      <c r="AH271" s="355"/>
    </row>
    <row r="272" spans="1:34" ht="21">
      <c r="A272" s="329">
        <v>11.04</v>
      </c>
      <c r="B272" s="12" t="s">
        <v>171</v>
      </c>
      <c r="C272" s="12"/>
      <c r="D272" s="12"/>
      <c r="E272" s="13"/>
      <c r="F272" s="14"/>
      <c r="G272" s="12"/>
      <c r="H272" s="12"/>
      <c r="I272" s="108"/>
      <c r="J272" s="108"/>
      <c r="K272" s="12"/>
      <c r="L272" s="12"/>
      <c r="M272" s="12"/>
      <c r="N272" s="12"/>
      <c r="O272" s="12"/>
      <c r="P272" s="12"/>
      <c r="Q272" s="12"/>
      <c r="R272" s="12"/>
      <c r="S272" s="14"/>
      <c r="T272" s="12"/>
      <c r="U272" s="12"/>
      <c r="V272" s="12"/>
      <c r="W272" s="12"/>
      <c r="X272" s="12"/>
      <c r="Y272" s="12"/>
      <c r="Z272" s="12"/>
      <c r="AA272" s="12"/>
      <c r="AB272" s="14"/>
      <c r="AC272" s="12"/>
      <c r="AD272" s="12"/>
      <c r="AE272" s="12"/>
      <c r="AF272" s="12"/>
      <c r="AG272" s="12"/>
      <c r="AH272" s="286"/>
    </row>
    <row r="273" spans="1:34" ht="60.75">
      <c r="A273" s="329"/>
      <c r="B273" s="8" t="s">
        <v>172</v>
      </c>
      <c r="C273" s="8"/>
      <c r="D273" s="8"/>
      <c r="E273" s="9"/>
      <c r="F273" s="10"/>
      <c r="G273" s="8"/>
      <c r="H273" s="8"/>
      <c r="I273" s="107"/>
      <c r="J273" s="107"/>
      <c r="K273" s="8"/>
      <c r="L273" s="8"/>
      <c r="M273" s="8"/>
      <c r="N273" s="8"/>
      <c r="O273" s="8"/>
      <c r="P273" s="8"/>
      <c r="Q273" s="8"/>
      <c r="R273" s="8"/>
      <c r="S273" s="10"/>
      <c r="T273" s="8"/>
      <c r="U273" s="8"/>
      <c r="V273" s="8"/>
      <c r="W273" s="8"/>
      <c r="X273" s="8"/>
      <c r="Y273" s="8"/>
      <c r="Z273" s="8"/>
      <c r="AA273" s="8"/>
      <c r="AB273" s="10"/>
      <c r="AC273" s="8"/>
      <c r="AD273" s="8"/>
      <c r="AE273" s="8"/>
      <c r="AF273" s="8"/>
      <c r="AG273" s="8"/>
      <c r="AH273" s="286"/>
    </row>
    <row r="274" spans="1:34" ht="60.75">
      <c r="A274" s="329"/>
      <c r="B274" s="8" t="s">
        <v>173</v>
      </c>
      <c r="C274" s="8"/>
      <c r="D274" s="8"/>
      <c r="E274" s="9"/>
      <c r="F274" s="10"/>
      <c r="G274" s="8"/>
      <c r="H274" s="8"/>
      <c r="I274" s="107"/>
      <c r="J274" s="107"/>
      <c r="K274" s="8"/>
      <c r="L274" s="8"/>
      <c r="M274" s="8"/>
      <c r="N274" s="8"/>
      <c r="O274" s="8"/>
      <c r="P274" s="8"/>
      <c r="Q274" s="8"/>
      <c r="R274" s="8"/>
      <c r="S274" s="10"/>
      <c r="T274" s="8"/>
      <c r="U274" s="8"/>
      <c r="V274" s="8"/>
      <c r="W274" s="8"/>
      <c r="X274" s="8"/>
      <c r="Y274" s="8"/>
      <c r="Z274" s="8"/>
      <c r="AA274" s="8"/>
      <c r="AB274" s="10"/>
      <c r="AC274" s="8"/>
      <c r="AD274" s="8"/>
      <c r="AE274" s="8"/>
      <c r="AF274" s="8"/>
      <c r="AG274" s="8"/>
      <c r="AH274" s="286"/>
    </row>
    <row r="275" spans="1:34" ht="21">
      <c r="A275" s="329"/>
      <c r="B275" s="12" t="s">
        <v>174</v>
      </c>
      <c r="C275" s="12"/>
      <c r="D275" s="12"/>
      <c r="E275" s="13"/>
      <c r="F275" s="14"/>
      <c r="G275" s="12"/>
      <c r="H275" s="12"/>
      <c r="I275" s="108"/>
      <c r="J275" s="108"/>
      <c r="K275" s="12"/>
      <c r="L275" s="12"/>
      <c r="M275" s="12"/>
      <c r="N275" s="12"/>
      <c r="O275" s="12"/>
      <c r="P275" s="12"/>
      <c r="Q275" s="12"/>
      <c r="R275" s="12"/>
      <c r="S275" s="14"/>
      <c r="T275" s="12"/>
      <c r="U275" s="12"/>
      <c r="V275" s="12"/>
      <c r="W275" s="12"/>
      <c r="X275" s="12"/>
      <c r="Y275" s="12"/>
      <c r="Z275" s="12"/>
      <c r="AA275" s="12"/>
      <c r="AB275" s="14"/>
      <c r="AC275" s="12"/>
      <c r="AD275" s="12"/>
      <c r="AE275" s="12"/>
      <c r="AF275" s="12"/>
      <c r="AG275" s="12"/>
      <c r="AH275" s="286"/>
    </row>
    <row r="276" spans="1:34" ht="81">
      <c r="A276" s="329">
        <v>11.05</v>
      </c>
      <c r="B276" s="5" t="s">
        <v>175</v>
      </c>
      <c r="C276" s="5"/>
      <c r="D276" s="5"/>
      <c r="E276" s="332"/>
      <c r="F276" s="6"/>
      <c r="G276" s="5"/>
      <c r="H276" s="5"/>
      <c r="I276" s="105"/>
      <c r="J276" s="105"/>
      <c r="K276" s="5"/>
      <c r="L276" s="5"/>
      <c r="M276" s="5"/>
      <c r="N276" s="5"/>
      <c r="O276" s="5"/>
      <c r="P276" s="5"/>
      <c r="Q276" s="5"/>
      <c r="R276" s="5"/>
      <c r="S276" s="6"/>
      <c r="T276" s="5"/>
      <c r="U276" s="5"/>
      <c r="V276" s="5"/>
      <c r="W276" s="5"/>
      <c r="X276" s="5"/>
      <c r="Y276" s="5"/>
      <c r="Z276" s="5"/>
      <c r="AA276" s="5"/>
      <c r="AB276" s="6"/>
      <c r="AC276" s="5"/>
      <c r="AD276" s="5"/>
      <c r="AE276" s="5"/>
      <c r="AF276" s="5"/>
      <c r="AG276" s="5"/>
      <c r="AH276" s="286"/>
    </row>
    <row r="277" spans="1:34" s="379" customFormat="1" ht="21">
      <c r="A277" s="344"/>
      <c r="B277" s="363" t="s">
        <v>119</v>
      </c>
      <c r="C277" s="352">
        <v>22</v>
      </c>
      <c r="D277" s="364">
        <v>0.11</v>
      </c>
      <c r="E277" s="352"/>
      <c r="F277" s="365"/>
      <c r="G277" s="350">
        <f t="shared" ref="G277:H279" si="67">E277/C277</f>
        <v>0</v>
      </c>
      <c r="H277" s="350">
        <f t="shared" si="67"/>
        <v>0</v>
      </c>
      <c r="I277" s="351"/>
      <c r="J277" s="351"/>
      <c r="K277" s="350">
        <f t="shared" ref="K277:K279" si="68">I277/C277</f>
        <v>0</v>
      </c>
      <c r="L277" s="350">
        <f t="shared" ref="L277:L279" si="69">J277/D277</f>
        <v>0</v>
      </c>
      <c r="M277" s="352">
        <f t="shared" ref="M277:M279" si="70">C277-I277</f>
        <v>22</v>
      </c>
      <c r="N277" s="347">
        <f t="shared" ref="N277:N279" si="71">D277-J277</f>
        <v>0.11</v>
      </c>
      <c r="O277" s="363"/>
      <c r="P277" s="363"/>
      <c r="Q277" s="363"/>
      <c r="R277" s="363"/>
      <c r="S277" s="347">
        <v>0.01</v>
      </c>
      <c r="T277" s="352">
        <v>22</v>
      </c>
      <c r="U277" s="365">
        <f>S277*T277</f>
        <v>0.22</v>
      </c>
      <c r="V277" s="352">
        <f t="shared" ref="V277:W279" si="72">O277+Q277+T277</f>
        <v>22</v>
      </c>
      <c r="W277" s="347">
        <f t="shared" si="72"/>
        <v>0.22</v>
      </c>
      <c r="X277" s="363"/>
      <c r="Y277" s="363"/>
      <c r="Z277" s="363"/>
      <c r="AA277" s="363"/>
      <c r="AB277" s="347">
        <v>0.01</v>
      </c>
      <c r="AC277" s="352">
        <v>22</v>
      </c>
      <c r="AD277" s="365">
        <f>AB277*AC277</f>
        <v>0.22</v>
      </c>
      <c r="AE277" s="352">
        <f t="shared" ref="AE277:AE279" si="73">X277+Z277+AC277</f>
        <v>22</v>
      </c>
      <c r="AF277" s="347">
        <f t="shared" ref="AF277:AF279" si="74">Y277+AA277+AD277</f>
        <v>0.22</v>
      </c>
      <c r="AG277" s="363"/>
      <c r="AH277" s="378"/>
    </row>
    <row r="278" spans="1:34" s="379" customFormat="1" ht="21">
      <c r="A278" s="344"/>
      <c r="B278" s="363" t="s">
        <v>167</v>
      </c>
      <c r="C278" s="352">
        <v>22</v>
      </c>
      <c r="D278" s="364">
        <v>0.11</v>
      </c>
      <c r="E278" s="352"/>
      <c r="F278" s="365"/>
      <c r="G278" s="350">
        <f t="shared" si="67"/>
        <v>0</v>
      </c>
      <c r="H278" s="350">
        <f t="shared" si="67"/>
        <v>0</v>
      </c>
      <c r="I278" s="351"/>
      <c r="J278" s="351"/>
      <c r="K278" s="350">
        <f t="shared" si="68"/>
        <v>0</v>
      </c>
      <c r="L278" s="350">
        <f t="shared" si="69"/>
        <v>0</v>
      </c>
      <c r="M278" s="352">
        <f t="shared" si="70"/>
        <v>22</v>
      </c>
      <c r="N278" s="347">
        <f t="shared" si="71"/>
        <v>0.11</v>
      </c>
      <c r="O278" s="363"/>
      <c r="P278" s="363"/>
      <c r="Q278" s="363"/>
      <c r="R278" s="363"/>
      <c r="S278" s="347">
        <v>0.01</v>
      </c>
      <c r="T278" s="352">
        <v>22</v>
      </c>
      <c r="U278" s="365">
        <f t="shared" ref="U278:U279" si="75">S278*T278</f>
        <v>0.22</v>
      </c>
      <c r="V278" s="352">
        <f t="shared" si="72"/>
        <v>22</v>
      </c>
      <c r="W278" s="347">
        <f t="shared" si="72"/>
        <v>0.22</v>
      </c>
      <c r="X278" s="363"/>
      <c r="Y278" s="363"/>
      <c r="Z278" s="363"/>
      <c r="AA278" s="363"/>
      <c r="AB278" s="347">
        <v>0.01</v>
      </c>
      <c r="AC278" s="352">
        <v>22</v>
      </c>
      <c r="AD278" s="365">
        <f t="shared" ref="AD278:AD279" si="76">AB278*AC278</f>
        <v>0.22</v>
      </c>
      <c r="AE278" s="352">
        <f t="shared" si="73"/>
        <v>22</v>
      </c>
      <c r="AF278" s="347">
        <f t="shared" si="74"/>
        <v>0.22</v>
      </c>
      <c r="AG278" s="363"/>
      <c r="AH278" s="378"/>
    </row>
    <row r="279" spans="1:34" s="379" customFormat="1" ht="21">
      <c r="A279" s="344"/>
      <c r="B279" s="363" t="s">
        <v>168</v>
      </c>
      <c r="C279" s="352">
        <v>44</v>
      </c>
      <c r="D279" s="364">
        <v>0.22</v>
      </c>
      <c r="E279" s="352"/>
      <c r="F279" s="365"/>
      <c r="G279" s="350">
        <f t="shared" si="67"/>
        <v>0</v>
      </c>
      <c r="H279" s="350">
        <f t="shared" si="67"/>
        <v>0</v>
      </c>
      <c r="I279" s="351"/>
      <c r="J279" s="351"/>
      <c r="K279" s="350">
        <f t="shared" si="68"/>
        <v>0</v>
      </c>
      <c r="L279" s="350">
        <f t="shared" si="69"/>
        <v>0</v>
      </c>
      <c r="M279" s="352">
        <f t="shared" si="70"/>
        <v>44</v>
      </c>
      <c r="N279" s="347">
        <f t="shared" si="71"/>
        <v>0.22</v>
      </c>
      <c r="O279" s="363"/>
      <c r="P279" s="363"/>
      <c r="Q279" s="363"/>
      <c r="R279" s="363"/>
      <c r="S279" s="347">
        <v>0.01</v>
      </c>
      <c r="T279" s="352">
        <v>44</v>
      </c>
      <c r="U279" s="365">
        <f t="shared" si="75"/>
        <v>0.44</v>
      </c>
      <c r="V279" s="352">
        <f t="shared" si="72"/>
        <v>44</v>
      </c>
      <c r="W279" s="347">
        <f t="shared" si="72"/>
        <v>0.44</v>
      </c>
      <c r="X279" s="363"/>
      <c r="Y279" s="363"/>
      <c r="Z279" s="363"/>
      <c r="AA279" s="363"/>
      <c r="AB279" s="347">
        <v>0.01</v>
      </c>
      <c r="AC279" s="352">
        <v>44</v>
      </c>
      <c r="AD279" s="365">
        <f t="shared" si="76"/>
        <v>0.44</v>
      </c>
      <c r="AE279" s="352">
        <f t="shared" si="73"/>
        <v>44</v>
      </c>
      <c r="AF279" s="347">
        <f t="shared" si="74"/>
        <v>0.44</v>
      </c>
      <c r="AG279" s="363"/>
      <c r="AH279" s="378"/>
    </row>
    <row r="280" spans="1:34" s="379" customFormat="1" ht="40.5">
      <c r="A280" s="344"/>
      <c r="B280" s="371" t="s">
        <v>176</v>
      </c>
      <c r="C280" s="371"/>
      <c r="D280" s="371"/>
      <c r="E280" s="372"/>
      <c r="F280" s="373"/>
      <c r="G280" s="371"/>
      <c r="H280" s="371"/>
      <c r="I280" s="374"/>
      <c r="J280" s="374"/>
      <c r="K280" s="371"/>
      <c r="L280" s="371"/>
      <c r="M280" s="371"/>
      <c r="N280" s="371"/>
      <c r="O280" s="371"/>
      <c r="P280" s="371"/>
      <c r="Q280" s="371"/>
      <c r="R280" s="371"/>
      <c r="S280" s="373"/>
      <c r="T280" s="372"/>
      <c r="U280" s="371"/>
      <c r="V280" s="371"/>
      <c r="W280" s="371"/>
      <c r="X280" s="371"/>
      <c r="Y280" s="371"/>
      <c r="Z280" s="371"/>
      <c r="AA280" s="371"/>
      <c r="AB280" s="373"/>
      <c r="AC280" s="372"/>
      <c r="AD280" s="371"/>
      <c r="AE280" s="371"/>
      <c r="AF280" s="371"/>
      <c r="AG280" s="371"/>
      <c r="AH280" s="378"/>
    </row>
    <row r="281" spans="1:34" s="379" customFormat="1" ht="21">
      <c r="A281" s="344">
        <v>11.06</v>
      </c>
      <c r="B281" s="363" t="s">
        <v>177</v>
      </c>
      <c r="C281" s="363"/>
      <c r="D281" s="363"/>
      <c r="E281" s="352"/>
      <c r="F281" s="365"/>
      <c r="G281" s="350"/>
      <c r="H281" s="350"/>
      <c r="I281" s="351"/>
      <c r="J281" s="351"/>
      <c r="K281" s="350"/>
      <c r="L281" s="350"/>
      <c r="M281" s="352"/>
      <c r="N281" s="347"/>
      <c r="O281" s="363"/>
      <c r="P281" s="363"/>
      <c r="Q281" s="363"/>
      <c r="R281" s="363"/>
      <c r="S281" s="365">
        <v>6.0000000000000001E-3</v>
      </c>
      <c r="T281" s="352">
        <v>15</v>
      </c>
      <c r="U281" s="347">
        <f>S281*T281</f>
        <v>0.09</v>
      </c>
      <c r="V281" s="352">
        <f>O281+Q281+T281</f>
        <v>15</v>
      </c>
      <c r="W281" s="347">
        <f>P281+R281+U281</f>
        <v>0.09</v>
      </c>
      <c r="X281" s="363"/>
      <c r="Y281" s="363"/>
      <c r="Z281" s="363"/>
      <c r="AA281" s="363"/>
      <c r="AB281" s="365">
        <v>6.0000000000000001E-3</v>
      </c>
      <c r="AC281" s="352">
        <v>0</v>
      </c>
      <c r="AD281" s="347">
        <f>AB281*AC281</f>
        <v>0</v>
      </c>
      <c r="AE281" s="352">
        <f>X281+Z281+AC281</f>
        <v>0</v>
      </c>
      <c r="AF281" s="347">
        <f>Y281+AA281+AD281</f>
        <v>0</v>
      </c>
      <c r="AG281" s="363" t="s">
        <v>469</v>
      </c>
      <c r="AH281" s="378"/>
    </row>
    <row r="282" spans="1:34" s="379" customFormat="1" ht="21">
      <c r="A282" s="344">
        <v>11.07</v>
      </c>
      <c r="B282" s="363" t="s">
        <v>178</v>
      </c>
      <c r="C282" s="352"/>
      <c r="D282" s="347"/>
      <c r="E282" s="352"/>
      <c r="F282" s="365"/>
      <c r="G282" s="375"/>
      <c r="H282" s="375"/>
      <c r="I282" s="366"/>
      <c r="J282" s="366"/>
      <c r="K282" s="375"/>
      <c r="L282" s="375"/>
      <c r="M282" s="363"/>
      <c r="N282" s="363"/>
      <c r="O282" s="363"/>
      <c r="P282" s="363"/>
      <c r="Q282" s="363"/>
      <c r="R282" s="363"/>
      <c r="S282" s="365">
        <v>6.0000000000000001E-3</v>
      </c>
      <c r="T282" s="352">
        <v>30</v>
      </c>
      <c r="U282" s="347">
        <f>S282*T282</f>
        <v>0.18</v>
      </c>
      <c r="V282" s="352">
        <f>O282+Q282+T282</f>
        <v>30</v>
      </c>
      <c r="W282" s="347">
        <f>P282+R282+U282</f>
        <v>0.18</v>
      </c>
      <c r="X282" s="363"/>
      <c r="Y282" s="363"/>
      <c r="Z282" s="363"/>
      <c r="AA282" s="363"/>
      <c r="AB282" s="365">
        <v>6.0000000000000001E-3</v>
      </c>
      <c r="AC282" s="352">
        <v>0</v>
      </c>
      <c r="AD282" s="347">
        <f>AB282*AC282</f>
        <v>0</v>
      </c>
      <c r="AE282" s="352">
        <f>X282+Z282+AC282</f>
        <v>0</v>
      </c>
      <c r="AF282" s="347">
        <f>Y282+AA282+AD282</f>
        <v>0</v>
      </c>
      <c r="AG282" s="363" t="s">
        <v>469</v>
      </c>
      <c r="AH282" s="378"/>
    </row>
    <row r="283" spans="1:34" s="379" customFormat="1" ht="21">
      <c r="A283" s="344"/>
      <c r="B283" s="376" t="s">
        <v>102</v>
      </c>
      <c r="C283" s="376">
        <f t="shared" ref="C283:F283" si="77">SUM(C264:C282)</f>
        <v>3376</v>
      </c>
      <c r="D283" s="376">
        <f t="shared" si="77"/>
        <v>16.879999999999995</v>
      </c>
      <c r="E283" s="376">
        <f t="shared" si="77"/>
        <v>176</v>
      </c>
      <c r="F283" s="376">
        <f t="shared" si="77"/>
        <v>1.8400000000000003</v>
      </c>
      <c r="G283" s="377">
        <f>E283/C283</f>
        <v>5.2132701421800945E-2</v>
      </c>
      <c r="H283" s="377">
        <f>F283/D283</f>
        <v>0.10900473933649293</v>
      </c>
      <c r="I283" s="376">
        <f t="shared" ref="I283:J283" si="78">SUM(I264:I282)</f>
        <v>0</v>
      </c>
      <c r="J283" s="376">
        <f t="shared" si="78"/>
        <v>0</v>
      </c>
      <c r="K283" s="377">
        <f t="shared" ref="K283" si="79">I283/C283</f>
        <v>0</v>
      </c>
      <c r="L283" s="377">
        <f t="shared" ref="L283" si="80">J283/D283</f>
        <v>0</v>
      </c>
      <c r="M283" s="376">
        <f t="shared" ref="M283:N283" si="81">SUM(M264:M282)</f>
        <v>3376</v>
      </c>
      <c r="N283" s="376">
        <f t="shared" si="81"/>
        <v>16.879999999999995</v>
      </c>
      <c r="O283" s="376"/>
      <c r="P283" s="376"/>
      <c r="Q283" s="376"/>
      <c r="R283" s="376"/>
      <c r="S283" s="376"/>
      <c r="T283" s="101">
        <f>SUM(T264:T282)</f>
        <v>3506</v>
      </c>
      <c r="U283" s="102">
        <f>SUM(U264:U282)</f>
        <v>36.900000000000006</v>
      </c>
      <c r="V283" s="101">
        <f>SUM(V264:V282)</f>
        <v>3506</v>
      </c>
      <c r="W283" s="102">
        <f>SUM(W264:W282)</f>
        <v>36.900000000000006</v>
      </c>
      <c r="X283" s="376"/>
      <c r="Y283" s="376"/>
      <c r="Z283" s="376"/>
      <c r="AA283" s="376"/>
      <c r="AB283" s="376"/>
      <c r="AC283" s="101">
        <f>SUM(AC264:AC282)</f>
        <v>3360</v>
      </c>
      <c r="AD283" s="102">
        <f>SUM(AD264:AD282)</f>
        <v>17.240000000000002</v>
      </c>
      <c r="AE283" s="101">
        <f>SUM(AE264:AE282)</f>
        <v>3360</v>
      </c>
      <c r="AF283" s="102">
        <f>SUM(AF264:AF282)</f>
        <v>17.240000000000002</v>
      </c>
      <c r="AG283" s="376"/>
      <c r="AH283" s="378"/>
    </row>
    <row r="284" spans="1:34" ht="40.5">
      <c r="A284" s="4">
        <v>12</v>
      </c>
      <c r="B284" s="2" t="s">
        <v>179</v>
      </c>
      <c r="C284" s="2"/>
      <c r="D284" s="2"/>
      <c r="E284" s="328"/>
      <c r="F284" s="3"/>
      <c r="G284" s="2"/>
      <c r="H284" s="2"/>
      <c r="I284" s="104"/>
      <c r="J284" s="104"/>
      <c r="K284" s="2"/>
      <c r="L284" s="2"/>
      <c r="M284" s="2"/>
      <c r="N284" s="2"/>
      <c r="O284" s="2"/>
      <c r="P284" s="2"/>
      <c r="Q284" s="2"/>
      <c r="R284" s="2"/>
      <c r="S284" s="3"/>
      <c r="T284" s="2"/>
      <c r="U284" s="2"/>
      <c r="V284" s="2"/>
      <c r="W284" s="2"/>
      <c r="X284" s="2"/>
      <c r="Y284" s="2"/>
      <c r="Z284" s="2"/>
      <c r="AA284" s="2"/>
      <c r="AB284" s="3"/>
      <c r="AC284" s="2"/>
      <c r="AD284" s="2"/>
      <c r="AE284" s="2"/>
      <c r="AF284" s="2"/>
      <c r="AG284" s="2"/>
      <c r="AH284" s="286"/>
    </row>
    <row r="285" spans="1:34" ht="21">
      <c r="A285" s="329">
        <v>12.01</v>
      </c>
      <c r="B285" s="2" t="s">
        <v>180</v>
      </c>
      <c r="C285" s="2"/>
      <c r="D285" s="2"/>
      <c r="E285" s="328"/>
      <c r="F285" s="3"/>
      <c r="G285" s="2"/>
      <c r="H285" s="2"/>
      <c r="I285" s="104"/>
      <c r="J285" s="104"/>
      <c r="K285" s="2"/>
      <c r="L285" s="2"/>
      <c r="M285" s="2"/>
      <c r="N285" s="2"/>
      <c r="O285" s="2"/>
      <c r="P285" s="2"/>
      <c r="Q285" s="2"/>
      <c r="R285" s="2"/>
      <c r="S285" s="3"/>
      <c r="T285" s="2"/>
      <c r="U285" s="2"/>
      <c r="V285" s="2"/>
      <c r="W285" s="2"/>
      <c r="X285" s="2"/>
      <c r="Y285" s="2"/>
      <c r="Z285" s="2"/>
      <c r="AA285" s="2"/>
      <c r="AB285" s="3"/>
      <c r="AC285" s="2"/>
      <c r="AD285" s="2"/>
      <c r="AE285" s="2"/>
      <c r="AF285" s="2"/>
      <c r="AG285" s="2"/>
      <c r="AH285" s="286"/>
    </row>
    <row r="286" spans="1:34" s="356" customFormat="1" ht="40.5">
      <c r="A286" s="344"/>
      <c r="B286" s="380" t="s">
        <v>181</v>
      </c>
      <c r="C286" s="352">
        <v>2</v>
      </c>
      <c r="D286" s="364">
        <v>6.97</v>
      </c>
      <c r="E286" s="352">
        <v>2</v>
      </c>
      <c r="F286" s="347">
        <f>3.26+0.53</f>
        <v>3.79</v>
      </c>
      <c r="G286" s="350">
        <f t="shared" ref="G286:H290" si="82">E286/C286</f>
        <v>1</v>
      </c>
      <c r="H286" s="350">
        <f t="shared" si="82"/>
        <v>0.54375896700143478</v>
      </c>
      <c r="I286" s="351">
        <v>2</v>
      </c>
      <c r="J286" s="347">
        <v>6.39</v>
      </c>
      <c r="K286" s="350">
        <f t="shared" ref="K286:K294" si="83">I286/C286</f>
        <v>1</v>
      </c>
      <c r="L286" s="350">
        <f t="shared" ref="L286:L294" si="84">J286/D286</f>
        <v>0.91678622668579624</v>
      </c>
      <c r="M286" s="352">
        <f t="shared" ref="M286:M290" si="85">C286-I286</f>
        <v>0</v>
      </c>
      <c r="N286" s="347">
        <f t="shared" ref="N286:N290" si="86">D286-J286</f>
        <v>0.58000000000000007</v>
      </c>
      <c r="O286" s="380"/>
      <c r="P286" s="380"/>
      <c r="Q286" s="380"/>
      <c r="R286" s="380"/>
      <c r="S286" s="353">
        <v>0.31944</v>
      </c>
      <c r="T286" s="381">
        <v>6</v>
      </c>
      <c r="U286" s="382">
        <f>S286*T286*12</f>
        <v>22.999680000000001</v>
      </c>
      <c r="V286" s="352">
        <f t="shared" ref="V286:W290" si="87">O286+Q286+T286</f>
        <v>6</v>
      </c>
      <c r="W286" s="347">
        <f t="shared" si="87"/>
        <v>22.999680000000001</v>
      </c>
      <c r="X286" s="380"/>
      <c r="Y286" s="380"/>
      <c r="Z286" s="380"/>
      <c r="AA286" s="380"/>
      <c r="AB286" s="353">
        <v>0.31944</v>
      </c>
      <c r="AC286" s="381">
        <v>6</v>
      </c>
      <c r="AD286" s="382">
        <f>AB286*AC286*12</f>
        <v>22.999680000000001</v>
      </c>
      <c r="AE286" s="352">
        <f t="shared" ref="AE286:AE290" si="88">X286+Z286+AC286</f>
        <v>6</v>
      </c>
      <c r="AF286" s="347">
        <f t="shared" ref="AF286:AF290" si="89">Y286+AA286+AD286</f>
        <v>22.999680000000001</v>
      </c>
      <c r="AG286" s="354" t="s">
        <v>477</v>
      </c>
      <c r="AH286" s="355"/>
    </row>
    <row r="287" spans="1:34" s="356" customFormat="1" ht="40.5">
      <c r="A287" s="344"/>
      <c r="B287" s="380" t="s">
        <v>182</v>
      </c>
      <c r="C287" s="352">
        <v>2</v>
      </c>
      <c r="D287" s="364">
        <v>6.97</v>
      </c>
      <c r="E287" s="352">
        <v>2</v>
      </c>
      <c r="F287" s="347">
        <f>3.25+0.53</f>
        <v>3.7800000000000002</v>
      </c>
      <c r="G287" s="350">
        <f t="shared" si="82"/>
        <v>1</v>
      </c>
      <c r="H287" s="350">
        <f t="shared" si="82"/>
        <v>0.54232424677187951</v>
      </c>
      <c r="I287" s="351">
        <v>2</v>
      </c>
      <c r="J287" s="347">
        <v>6.39</v>
      </c>
      <c r="K287" s="350">
        <f t="shared" si="83"/>
        <v>1</v>
      </c>
      <c r="L287" s="350">
        <f t="shared" si="84"/>
        <v>0.91678622668579624</v>
      </c>
      <c r="M287" s="352">
        <f t="shared" si="85"/>
        <v>0</v>
      </c>
      <c r="N287" s="347">
        <f t="shared" si="86"/>
        <v>0.58000000000000007</v>
      </c>
      <c r="O287" s="380"/>
      <c r="P287" s="380"/>
      <c r="Q287" s="380"/>
      <c r="R287" s="380"/>
      <c r="S287" s="353">
        <v>0.31944</v>
      </c>
      <c r="T287" s="381">
        <v>2</v>
      </c>
      <c r="U287" s="382">
        <f t="shared" ref="U287:U290" si="90">S287*T287*12</f>
        <v>7.6665600000000005</v>
      </c>
      <c r="V287" s="352">
        <f t="shared" si="87"/>
        <v>2</v>
      </c>
      <c r="W287" s="347">
        <f t="shared" si="87"/>
        <v>7.6665600000000005</v>
      </c>
      <c r="X287" s="380"/>
      <c r="Y287" s="380"/>
      <c r="Z287" s="380"/>
      <c r="AA287" s="380"/>
      <c r="AB287" s="353">
        <v>0.31944</v>
      </c>
      <c r="AC287" s="381">
        <v>2</v>
      </c>
      <c r="AD287" s="382">
        <f t="shared" ref="AD287:AD290" si="91">AB287*AC287*12</f>
        <v>7.6665600000000005</v>
      </c>
      <c r="AE287" s="352">
        <f t="shared" si="88"/>
        <v>2</v>
      </c>
      <c r="AF287" s="347">
        <f t="shared" si="89"/>
        <v>7.6665600000000005</v>
      </c>
      <c r="AG287" s="354" t="s">
        <v>477</v>
      </c>
      <c r="AH287" s="384">
        <f>0.31944*12*2</f>
        <v>7.6665600000000005</v>
      </c>
    </row>
    <row r="288" spans="1:34" s="356" customFormat="1" ht="40.5">
      <c r="A288" s="344"/>
      <c r="B288" s="380" t="s">
        <v>183</v>
      </c>
      <c r="C288" s="352">
        <v>1</v>
      </c>
      <c r="D288" s="364">
        <v>2.9039999999999999</v>
      </c>
      <c r="E288" s="352">
        <v>1</v>
      </c>
      <c r="F288" s="347">
        <f>1.36+0.2</f>
        <v>1.56</v>
      </c>
      <c r="G288" s="350">
        <f t="shared" si="82"/>
        <v>1</v>
      </c>
      <c r="H288" s="350">
        <f t="shared" si="82"/>
        <v>0.53719008264462809</v>
      </c>
      <c r="I288" s="351">
        <v>1</v>
      </c>
      <c r="J288" s="347">
        <v>2.6520000000000001</v>
      </c>
      <c r="K288" s="350">
        <f t="shared" si="83"/>
        <v>1</v>
      </c>
      <c r="L288" s="350">
        <f t="shared" si="84"/>
        <v>0.91322314049586784</v>
      </c>
      <c r="M288" s="352">
        <f t="shared" si="85"/>
        <v>0</v>
      </c>
      <c r="N288" s="347">
        <f t="shared" si="86"/>
        <v>0.25199999999999978</v>
      </c>
      <c r="O288" s="380"/>
      <c r="P288" s="380"/>
      <c r="Q288" s="380"/>
      <c r="R288" s="380"/>
      <c r="S288" s="353">
        <v>0.26619999999999999</v>
      </c>
      <c r="T288" s="381">
        <v>1</v>
      </c>
      <c r="U288" s="382">
        <f t="shared" si="90"/>
        <v>3.1943999999999999</v>
      </c>
      <c r="V288" s="352">
        <f t="shared" si="87"/>
        <v>1</v>
      </c>
      <c r="W288" s="347">
        <f t="shared" si="87"/>
        <v>3.1943999999999999</v>
      </c>
      <c r="X288" s="380"/>
      <c r="Y288" s="380"/>
      <c r="Z288" s="380"/>
      <c r="AA288" s="380"/>
      <c r="AB288" s="353">
        <v>0.26619999999999999</v>
      </c>
      <c r="AC288" s="381">
        <v>1</v>
      </c>
      <c r="AD288" s="382">
        <f t="shared" si="91"/>
        <v>3.1943999999999999</v>
      </c>
      <c r="AE288" s="352">
        <f t="shared" si="88"/>
        <v>1</v>
      </c>
      <c r="AF288" s="347">
        <f t="shared" si="89"/>
        <v>3.1943999999999999</v>
      </c>
      <c r="AG288" s="354" t="s">
        <v>477</v>
      </c>
      <c r="AH288" s="355"/>
    </row>
    <row r="289" spans="1:34" s="356" customFormat="1" ht="40.5">
      <c r="A289" s="344"/>
      <c r="B289" s="380" t="s">
        <v>184</v>
      </c>
      <c r="C289" s="352">
        <v>1</v>
      </c>
      <c r="D289" s="364">
        <v>2.323</v>
      </c>
      <c r="E289" s="352">
        <v>1</v>
      </c>
      <c r="F289" s="347">
        <f>1.06+0.18</f>
        <v>1.24</v>
      </c>
      <c r="G289" s="350">
        <f t="shared" si="82"/>
        <v>1</v>
      </c>
      <c r="H289" s="350">
        <f t="shared" si="82"/>
        <v>0.5337925096857512</v>
      </c>
      <c r="I289" s="351">
        <v>1</v>
      </c>
      <c r="J289" s="347">
        <v>2.15</v>
      </c>
      <c r="K289" s="350">
        <f t="shared" si="83"/>
        <v>1</v>
      </c>
      <c r="L289" s="350">
        <f t="shared" si="84"/>
        <v>0.92552733534222986</v>
      </c>
      <c r="M289" s="352">
        <f t="shared" si="85"/>
        <v>0</v>
      </c>
      <c r="N289" s="347">
        <f t="shared" si="86"/>
        <v>0.17300000000000004</v>
      </c>
      <c r="O289" s="380"/>
      <c r="P289" s="380"/>
      <c r="Q289" s="380"/>
      <c r="R289" s="380"/>
      <c r="S289" s="353">
        <v>0.21296000000000001</v>
      </c>
      <c r="T289" s="381">
        <v>1</v>
      </c>
      <c r="U289" s="382">
        <f t="shared" si="90"/>
        <v>2.55552</v>
      </c>
      <c r="V289" s="352">
        <f t="shared" si="87"/>
        <v>1</v>
      </c>
      <c r="W289" s="347">
        <f t="shared" si="87"/>
        <v>2.55552</v>
      </c>
      <c r="X289" s="380"/>
      <c r="Y289" s="380"/>
      <c r="Z289" s="380"/>
      <c r="AA289" s="380"/>
      <c r="AB289" s="353">
        <v>0.21296000000000001</v>
      </c>
      <c r="AC289" s="381">
        <v>1</v>
      </c>
      <c r="AD289" s="382">
        <f t="shared" si="91"/>
        <v>2.55552</v>
      </c>
      <c r="AE289" s="352">
        <f t="shared" si="88"/>
        <v>1</v>
      </c>
      <c r="AF289" s="347">
        <f t="shared" si="89"/>
        <v>2.55552</v>
      </c>
      <c r="AG289" s="354" t="s">
        <v>477</v>
      </c>
      <c r="AH289" s="355"/>
    </row>
    <row r="290" spans="1:34" s="356" customFormat="1" ht="40.5">
      <c r="A290" s="344"/>
      <c r="B290" s="380" t="s">
        <v>185</v>
      </c>
      <c r="C290" s="352">
        <v>6</v>
      </c>
      <c r="D290" s="364">
        <v>13.939</v>
      </c>
      <c r="E290" s="352">
        <v>6</v>
      </c>
      <c r="F290" s="347">
        <f>7.38+0.99</f>
        <v>8.3699999999999992</v>
      </c>
      <c r="G290" s="350">
        <f t="shared" si="82"/>
        <v>1</v>
      </c>
      <c r="H290" s="350">
        <f t="shared" si="82"/>
        <v>0.60047349164215502</v>
      </c>
      <c r="I290" s="351">
        <v>6</v>
      </c>
      <c r="J290" s="347">
        <v>13.61</v>
      </c>
      <c r="K290" s="350">
        <f t="shared" si="83"/>
        <v>1</v>
      </c>
      <c r="L290" s="350">
        <f t="shared" si="84"/>
        <v>0.97639715905014701</v>
      </c>
      <c r="M290" s="352">
        <f t="shared" si="85"/>
        <v>0</v>
      </c>
      <c r="N290" s="347">
        <f t="shared" si="86"/>
        <v>0.32900000000000063</v>
      </c>
      <c r="O290" s="380"/>
      <c r="P290" s="380"/>
      <c r="Q290" s="380"/>
      <c r="R290" s="380"/>
      <c r="S290" s="385">
        <v>0.21296000000000001</v>
      </c>
      <c r="T290" s="381">
        <v>7</v>
      </c>
      <c r="U290" s="382">
        <f t="shared" si="90"/>
        <v>17.888640000000002</v>
      </c>
      <c r="V290" s="352">
        <f t="shared" si="87"/>
        <v>7</v>
      </c>
      <c r="W290" s="347">
        <f t="shared" si="87"/>
        <v>17.888640000000002</v>
      </c>
      <c r="X290" s="380"/>
      <c r="Y290" s="380"/>
      <c r="Z290" s="380"/>
      <c r="AA290" s="380"/>
      <c r="AB290" s="385">
        <v>0.21296000000000001</v>
      </c>
      <c r="AC290" s="381">
        <v>7</v>
      </c>
      <c r="AD290" s="382">
        <f t="shared" si="91"/>
        <v>17.888640000000002</v>
      </c>
      <c r="AE290" s="352">
        <f t="shared" si="88"/>
        <v>7</v>
      </c>
      <c r="AF290" s="347">
        <f t="shared" si="89"/>
        <v>17.888640000000002</v>
      </c>
      <c r="AG290" s="354" t="s">
        <v>477</v>
      </c>
      <c r="AH290" s="355"/>
    </row>
    <row r="291" spans="1:34" s="356" customFormat="1" ht="21">
      <c r="A291" s="344">
        <v>12.02</v>
      </c>
      <c r="B291" s="380" t="s">
        <v>186</v>
      </c>
      <c r="C291" s="381">
        <f t="shared" ref="C291:C323" si="92">AE291</f>
        <v>0</v>
      </c>
      <c r="D291" s="386">
        <f t="shared" ref="D291:D323" si="93">AF291</f>
        <v>0</v>
      </c>
      <c r="E291" s="381"/>
      <c r="F291" s="386"/>
      <c r="G291" s="387"/>
      <c r="H291" s="387"/>
      <c r="I291" s="388"/>
      <c r="J291" s="388"/>
      <c r="K291" s="350"/>
      <c r="L291" s="350"/>
      <c r="M291" s="352"/>
      <c r="N291" s="347"/>
      <c r="O291" s="380"/>
      <c r="P291" s="380"/>
      <c r="Q291" s="380"/>
      <c r="R291" s="380"/>
      <c r="S291" s="349"/>
      <c r="T291" s="380"/>
      <c r="U291" s="382"/>
      <c r="V291" s="380"/>
      <c r="W291" s="380"/>
      <c r="X291" s="380"/>
      <c r="Y291" s="380"/>
      <c r="Z291" s="380"/>
      <c r="AA291" s="380"/>
      <c r="AB291" s="349"/>
      <c r="AC291" s="380"/>
      <c r="AD291" s="382"/>
      <c r="AE291" s="380"/>
      <c r="AF291" s="380"/>
      <c r="AG291" s="380"/>
      <c r="AH291" s="355"/>
    </row>
    <row r="292" spans="1:34" s="356" customFormat="1" ht="40.5">
      <c r="A292" s="344">
        <f>+A291+0.01</f>
        <v>12.03</v>
      </c>
      <c r="B292" s="380" t="s">
        <v>333</v>
      </c>
      <c r="C292" s="380"/>
      <c r="D292" s="380"/>
      <c r="E292" s="381"/>
      <c r="F292" s="386"/>
      <c r="G292" s="387"/>
      <c r="H292" s="387"/>
      <c r="I292" s="388"/>
      <c r="J292" s="388"/>
      <c r="K292" s="350"/>
      <c r="L292" s="350"/>
      <c r="M292" s="352"/>
      <c r="N292" s="347"/>
      <c r="O292" s="380"/>
      <c r="P292" s="380"/>
      <c r="Q292" s="380"/>
      <c r="R292" s="380"/>
      <c r="S292" s="349"/>
      <c r="T292" s="380"/>
      <c r="U292" s="382"/>
      <c r="V292" s="380"/>
      <c r="W292" s="380"/>
      <c r="X292" s="380"/>
      <c r="Y292" s="380"/>
      <c r="Z292" s="380"/>
      <c r="AA292" s="380"/>
      <c r="AB292" s="349"/>
      <c r="AC292" s="380"/>
      <c r="AD292" s="382"/>
      <c r="AE292" s="380"/>
      <c r="AF292" s="380"/>
      <c r="AG292" s="380"/>
      <c r="AH292" s="355"/>
    </row>
    <row r="293" spans="1:34" s="356" customFormat="1" ht="40.5">
      <c r="A293" s="344">
        <f t="shared" ref="A293:A296" si="94">+A292+0.01</f>
        <v>12.04</v>
      </c>
      <c r="B293" s="363" t="s">
        <v>187</v>
      </c>
      <c r="C293" s="352">
        <v>1</v>
      </c>
      <c r="D293" s="347">
        <v>0.5</v>
      </c>
      <c r="E293" s="352">
        <v>0</v>
      </c>
      <c r="F293" s="347">
        <v>0</v>
      </c>
      <c r="G293" s="350">
        <f>E293/C293</f>
        <v>0</v>
      </c>
      <c r="H293" s="350">
        <f>F293/D293</f>
        <v>0</v>
      </c>
      <c r="I293" s="351">
        <v>1</v>
      </c>
      <c r="J293" s="347">
        <v>0.5</v>
      </c>
      <c r="K293" s="350">
        <f t="shared" si="83"/>
        <v>1</v>
      </c>
      <c r="L293" s="350">
        <f t="shared" si="84"/>
        <v>1</v>
      </c>
      <c r="M293" s="352">
        <f t="shared" ref="M293:M294" si="95">C293-I293</f>
        <v>0</v>
      </c>
      <c r="N293" s="347">
        <f t="shared" ref="N293:N294" si="96">D293-J293</f>
        <v>0</v>
      </c>
      <c r="O293" s="363"/>
      <c r="P293" s="363"/>
      <c r="Q293" s="363"/>
      <c r="R293" s="363"/>
      <c r="S293" s="349">
        <v>0.5</v>
      </c>
      <c r="T293" s="352">
        <v>1</v>
      </c>
      <c r="U293" s="347">
        <v>0.5</v>
      </c>
      <c r="V293" s="352">
        <f t="shared" ref="V293:W294" si="97">O293+Q293+T293</f>
        <v>1</v>
      </c>
      <c r="W293" s="347">
        <f t="shared" si="97"/>
        <v>0.5</v>
      </c>
      <c r="X293" s="363"/>
      <c r="Y293" s="363"/>
      <c r="Z293" s="363"/>
      <c r="AA293" s="363"/>
      <c r="AB293" s="349">
        <v>0.5</v>
      </c>
      <c r="AC293" s="352">
        <v>1</v>
      </c>
      <c r="AD293" s="347">
        <v>0.5</v>
      </c>
      <c r="AE293" s="352">
        <f t="shared" ref="AE293:AE294" si="98">X293+Z293+AC293</f>
        <v>1</v>
      </c>
      <c r="AF293" s="347">
        <f t="shared" ref="AF293:AF294" si="99">Y293+AA293+AD293</f>
        <v>0.5</v>
      </c>
      <c r="AG293" s="354" t="s">
        <v>477</v>
      </c>
      <c r="AH293" s="355"/>
    </row>
    <row r="294" spans="1:34" s="356" customFormat="1" ht="40.5">
      <c r="A294" s="344">
        <f t="shared" si="94"/>
        <v>12.049999999999999</v>
      </c>
      <c r="B294" s="380" t="s">
        <v>188</v>
      </c>
      <c r="C294" s="352">
        <v>1</v>
      </c>
      <c r="D294" s="347">
        <v>0.3</v>
      </c>
      <c r="E294" s="381">
        <v>0</v>
      </c>
      <c r="F294" s="382">
        <v>0</v>
      </c>
      <c r="G294" s="350">
        <f>E294/C294</f>
        <v>0</v>
      </c>
      <c r="H294" s="350">
        <f>F294/D294</f>
        <v>0</v>
      </c>
      <c r="I294" s="351">
        <v>1</v>
      </c>
      <c r="J294" s="347">
        <v>0.3</v>
      </c>
      <c r="K294" s="350">
        <f t="shared" si="83"/>
        <v>1</v>
      </c>
      <c r="L294" s="350">
        <f t="shared" si="84"/>
        <v>1</v>
      </c>
      <c r="M294" s="352">
        <f t="shared" si="95"/>
        <v>0</v>
      </c>
      <c r="N294" s="347">
        <f t="shared" si="96"/>
        <v>0</v>
      </c>
      <c r="O294" s="380"/>
      <c r="P294" s="380"/>
      <c r="Q294" s="380"/>
      <c r="R294" s="380"/>
      <c r="S294" s="349">
        <v>0.3</v>
      </c>
      <c r="T294" s="381">
        <v>1</v>
      </c>
      <c r="U294" s="382">
        <v>0.3</v>
      </c>
      <c r="V294" s="352">
        <f t="shared" si="97"/>
        <v>1</v>
      </c>
      <c r="W294" s="347">
        <f t="shared" si="97"/>
        <v>0.3</v>
      </c>
      <c r="X294" s="380"/>
      <c r="Y294" s="380"/>
      <c r="Z294" s="380"/>
      <c r="AA294" s="380"/>
      <c r="AB294" s="349">
        <v>0.3</v>
      </c>
      <c r="AC294" s="381">
        <v>1</v>
      </c>
      <c r="AD294" s="382">
        <v>0.3</v>
      </c>
      <c r="AE294" s="352">
        <f t="shared" si="98"/>
        <v>1</v>
      </c>
      <c r="AF294" s="347">
        <f t="shared" si="99"/>
        <v>0.3</v>
      </c>
      <c r="AG294" s="354" t="s">
        <v>477</v>
      </c>
      <c r="AH294" s="355"/>
    </row>
    <row r="295" spans="1:34" s="356" customFormat="1" ht="21">
      <c r="A295" s="344">
        <f t="shared" si="94"/>
        <v>12.059999999999999</v>
      </c>
      <c r="B295" s="380" t="s">
        <v>189</v>
      </c>
      <c r="C295" s="380"/>
      <c r="D295" s="380"/>
      <c r="E295" s="381"/>
      <c r="F295" s="386"/>
      <c r="G295" s="387"/>
      <c r="H295" s="387"/>
      <c r="I295" s="388"/>
      <c r="J295" s="388"/>
      <c r="K295" s="387"/>
      <c r="L295" s="387"/>
      <c r="M295" s="380"/>
      <c r="N295" s="380"/>
      <c r="O295" s="380"/>
      <c r="P295" s="380"/>
      <c r="Q295" s="380"/>
      <c r="R295" s="380"/>
      <c r="S295" s="349"/>
      <c r="T295" s="380"/>
      <c r="U295" s="380"/>
      <c r="V295" s="380"/>
      <c r="W295" s="380"/>
      <c r="X295" s="380"/>
      <c r="Y295" s="380"/>
      <c r="Z295" s="380"/>
      <c r="AA295" s="380"/>
      <c r="AB295" s="349"/>
      <c r="AC295" s="380"/>
      <c r="AD295" s="380"/>
      <c r="AE295" s="380"/>
      <c r="AF295" s="380"/>
      <c r="AG295" s="380"/>
      <c r="AH295" s="355"/>
    </row>
    <row r="296" spans="1:34" ht="21">
      <c r="A296" s="329">
        <f t="shared" si="94"/>
        <v>12.069999999999999</v>
      </c>
      <c r="B296" s="7" t="s">
        <v>190</v>
      </c>
      <c r="C296" s="7"/>
      <c r="D296" s="7"/>
      <c r="E296" s="332"/>
      <c r="F296" s="6"/>
      <c r="G296" s="71"/>
      <c r="H296" s="71"/>
      <c r="I296" s="106"/>
      <c r="J296" s="106"/>
      <c r="K296" s="71"/>
      <c r="L296" s="71"/>
      <c r="M296" s="7"/>
      <c r="N296" s="7"/>
      <c r="O296" s="7"/>
      <c r="P296" s="7"/>
      <c r="Q296" s="7"/>
      <c r="R296" s="7"/>
      <c r="S296" s="55"/>
      <c r="T296" s="7"/>
      <c r="U296" s="7"/>
      <c r="V296" s="7"/>
      <c r="W296" s="7"/>
      <c r="X296" s="7"/>
      <c r="Y296" s="7"/>
      <c r="Z296" s="7"/>
      <c r="AA296" s="7"/>
      <c r="AB296" s="55"/>
      <c r="AC296" s="7"/>
      <c r="AD296" s="7"/>
      <c r="AE296" s="7"/>
      <c r="AF296" s="7"/>
      <c r="AG296" s="7"/>
      <c r="AH296" s="286"/>
    </row>
    <row r="297" spans="1:34" ht="21">
      <c r="A297" s="329"/>
      <c r="B297" s="3" t="s">
        <v>102</v>
      </c>
      <c r="C297" s="328">
        <v>1</v>
      </c>
      <c r="D297" s="40">
        <f t="shared" ref="D297:F297" si="100">SUM(D286:D296)</f>
        <v>33.905999999999999</v>
      </c>
      <c r="E297" s="328">
        <v>1</v>
      </c>
      <c r="F297" s="3">
        <f t="shared" si="100"/>
        <v>18.740000000000002</v>
      </c>
      <c r="G297" s="41">
        <f>E297/C297</f>
        <v>1</v>
      </c>
      <c r="H297" s="41">
        <f>F297/D297</f>
        <v>0.55270453607031211</v>
      </c>
      <c r="I297" s="328">
        <v>1</v>
      </c>
      <c r="J297" s="3">
        <f t="shared" ref="J297" si="101">SUM(J286:J296)</f>
        <v>31.991999999999997</v>
      </c>
      <c r="K297" s="38">
        <f t="shared" ref="K297" si="102">I297/C297</f>
        <v>1</v>
      </c>
      <c r="L297" s="38">
        <f t="shared" ref="L297" si="103">J297/D297</f>
        <v>0.94354981419217832</v>
      </c>
      <c r="M297" s="328">
        <f t="shared" ref="M297:N297" si="104">SUM(M286:M296)</f>
        <v>0</v>
      </c>
      <c r="N297" s="40">
        <f t="shared" si="104"/>
        <v>1.9140000000000006</v>
      </c>
      <c r="O297" s="3"/>
      <c r="P297" s="3"/>
      <c r="Q297" s="3"/>
      <c r="R297" s="3"/>
      <c r="S297" s="3"/>
      <c r="T297" s="328">
        <v>1</v>
      </c>
      <c r="U297" s="3">
        <f>SUM(U286:U296)</f>
        <v>55.104800000000004</v>
      </c>
      <c r="V297" s="328">
        <v>1</v>
      </c>
      <c r="W297" s="40">
        <f>SUM(W286:W296)</f>
        <v>55.104800000000004</v>
      </c>
      <c r="X297" s="3"/>
      <c r="Y297" s="3"/>
      <c r="Z297" s="3"/>
      <c r="AA297" s="3"/>
      <c r="AB297" s="3"/>
      <c r="AC297" s="328">
        <v>1</v>
      </c>
      <c r="AD297" s="3">
        <f>SUM(AD286:AD296)</f>
        <v>55.104800000000004</v>
      </c>
      <c r="AE297" s="328">
        <v>1</v>
      </c>
      <c r="AF297" s="40">
        <f>SUM(AF286:AF296)</f>
        <v>55.104800000000004</v>
      </c>
      <c r="AG297" s="3"/>
      <c r="AH297" s="286"/>
    </row>
    <row r="298" spans="1:34" ht="40.5">
      <c r="A298" s="4">
        <v>13</v>
      </c>
      <c r="B298" s="2" t="s">
        <v>191</v>
      </c>
      <c r="C298" s="2"/>
      <c r="D298" s="2"/>
      <c r="E298" s="328"/>
      <c r="F298" s="3"/>
      <c r="G298" s="2"/>
      <c r="H298" s="2"/>
      <c r="I298" s="104"/>
      <c r="J298" s="104"/>
      <c r="K298" s="2"/>
      <c r="L298" s="2"/>
      <c r="M298" s="2"/>
      <c r="N298" s="2"/>
      <c r="O298" s="2"/>
      <c r="P298" s="2"/>
      <c r="Q298" s="2"/>
      <c r="R298" s="2"/>
      <c r="S298" s="3"/>
      <c r="T298" s="2"/>
      <c r="U298" s="2"/>
      <c r="V298" s="2"/>
      <c r="W298" s="2"/>
      <c r="X298" s="2"/>
      <c r="Y298" s="2"/>
      <c r="Z298" s="2"/>
      <c r="AA298" s="2"/>
      <c r="AB298" s="3"/>
      <c r="AC298" s="2"/>
      <c r="AD298" s="2"/>
      <c r="AE298" s="2"/>
      <c r="AF298" s="2"/>
      <c r="AG298" s="2"/>
      <c r="AH298" s="286"/>
    </row>
    <row r="299" spans="1:34" ht="40.5">
      <c r="A299" s="329">
        <v>13.01</v>
      </c>
      <c r="B299" s="5" t="s">
        <v>192</v>
      </c>
      <c r="C299" s="5"/>
      <c r="D299" s="5"/>
      <c r="E299" s="332"/>
      <c r="F299" s="6"/>
      <c r="G299" s="5"/>
      <c r="H299" s="5"/>
      <c r="I299" s="105"/>
      <c r="J299" s="105"/>
      <c r="K299" s="5"/>
      <c r="L299" s="5"/>
      <c r="M299" s="5"/>
      <c r="N299" s="5"/>
      <c r="O299" s="5"/>
      <c r="P299" s="5"/>
      <c r="Q299" s="5"/>
      <c r="R299" s="5"/>
      <c r="S299" s="55"/>
      <c r="T299" s="5"/>
      <c r="U299" s="5"/>
      <c r="V299" s="5"/>
      <c r="W299" s="5"/>
      <c r="X299" s="5"/>
      <c r="Y299" s="5"/>
      <c r="Z299" s="5"/>
      <c r="AA299" s="5"/>
      <c r="AB299" s="55"/>
      <c r="AC299" s="5"/>
      <c r="AD299" s="5"/>
      <c r="AE299" s="5"/>
      <c r="AF299" s="5"/>
      <c r="AG299" s="5"/>
      <c r="AH299" s="286"/>
    </row>
    <row r="300" spans="1:34" ht="21">
      <c r="A300" s="329">
        <f t="shared" ref="A300:A305" si="105">+A299+0.01</f>
        <v>13.02</v>
      </c>
      <c r="B300" s="83" t="s">
        <v>186</v>
      </c>
      <c r="C300" s="83"/>
      <c r="D300" s="83"/>
      <c r="E300" s="67"/>
      <c r="F300" s="68"/>
      <c r="G300" s="83"/>
      <c r="H300" s="83"/>
      <c r="I300" s="126"/>
      <c r="J300" s="126"/>
      <c r="K300" s="83"/>
      <c r="L300" s="83"/>
      <c r="M300" s="83"/>
      <c r="N300" s="83"/>
      <c r="O300" s="83"/>
      <c r="P300" s="83"/>
      <c r="Q300" s="83"/>
      <c r="R300" s="83"/>
      <c r="S300" s="55"/>
      <c r="T300" s="83"/>
      <c r="U300" s="83"/>
      <c r="V300" s="83"/>
      <c r="W300" s="83"/>
      <c r="X300" s="83"/>
      <c r="Y300" s="83"/>
      <c r="Z300" s="83"/>
      <c r="AA300" s="83"/>
      <c r="AB300" s="55"/>
      <c r="AC300" s="83"/>
      <c r="AD300" s="83"/>
      <c r="AE300" s="83"/>
      <c r="AF300" s="83"/>
      <c r="AG300" s="83"/>
      <c r="AH300" s="286"/>
    </row>
    <row r="301" spans="1:34" ht="40.5">
      <c r="A301" s="329">
        <f t="shared" si="105"/>
        <v>13.03</v>
      </c>
      <c r="B301" s="83" t="s">
        <v>333</v>
      </c>
      <c r="C301" s="83"/>
      <c r="D301" s="83"/>
      <c r="E301" s="67"/>
      <c r="F301" s="68"/>
      <c r="G301" s="83"/>
      <c r="H301" s="83"/>
      <c r="I301" s="126"/>
      <c r="J301" s="126"/>
      <c r="K301" s="83"/>
      <c r="L301" s="83"/>
      <c r="M301" s="83"/>
      <c r="N301" s="83"/>
      <c r="O301" s="83"/>
      <c r="P301" s="83"/>
      <c r="Q301" s="83"/>
      <c r="R301" s="83"/>
      <c r="S301" s="55"/>
      <c r="T301" s="83"/>
      <c r="U301" s="83"/>
      <c r="V301" s="83"/>
      <c r="W301" s="83"/>
      <c r="X301" s="83"/>
      <c r="Y301" s="83"/>
      <c r="Z301" s="83"/>
      <c r="AA301" s="83"/>
      <c r="AB301" s="55"/>
      <c r="AC301" s="83"/>
      <c r="AD301" s="83"/>
      <c r="AE301" s="83"/>
      <c r="AF301" s="83"/>
      <c r="AG301" s="83"/>
      <c r="AH301" s="286"/>
    </row>
    <row r="302" spans="1:34" s="356" customFormat="1" ht="40.5">
      <c r="A302" s="344">
        <f t="shared" si="105"/>
        <v>13.04</v>
      </c>
      <c r="B302" s="363" t="s">
        <v>187</v>
      </c>
      <c r="C302" s="352">
        <v>11</v>
      </c>
      <c r="D302" s="364">
        <v>1.1000000000000001</v>
      </c>
      <c r="E302" s="352">
        <v>0</v>
      </c>
      <c r="F302" s="347">
        <v>0</v>
      </c>
      <c r="G302" s="350">
        <f>E302/C302</f>
        <v>0</v>
      </c>
      <c r="H302" s="350">
        <f>F302/D302</f>
        <v>0</v>
      </c>
      <c r="I302" s="351">
        <v>11</v>
      </c>
      <c r="J302" s="351">
        <v>1.1000000000000001</v>
      </c>
      <c r="K302" s="350">
        <f t="shared" ref="K302:K303" si="106">I302/C302</f>
        <v>1</v>
      </c>
      <c r="L302" s="350">
        <f t="shared" ref="L302:L303" si="107">J302/D302</f>
        <v>1</v>
      </c>
      <c r="M302" s="352">
        <f t="shared" ref="M302:M303" si="108">C302-I302</f>
        <v>0</v>
      </c>
      <c r="N302" s="347">
        <f t="shared" ref="N302:N303" si="109">D302-J302</f>
        <v>0</v>
      </c>
      <c r="O302" s="363"/>
      <c r="P302" s="363"/>
      <c r="Q302" s="363"/>
      <c r="R302" s="363"/>
      <c r="S302" s="349">
        <v>0.1</v>
      </c>
      <c r="T302" s="352">
        <v>22</v>
      </c>
      <c r="U302" s="364">
        <f>S302*T302</f>
        <v>2.2000000000000002</v>
      </c>
      <c r="V302" s="352">
        <f t="shared" ref="V302:W303" si="110">O302+Q302+T302</f>
        <v>22</v>
      </c>
      <c r="W302" s="347">
        <f t="shared" si="110"/>
        <v>2.2000000000000002</v>
      </c>
      <c r="X302" s="363"/>
      <c r="Y302" s="363"/>
      <c r="Z302" s="363"/>
      <c r="AA302" s="363"/>
      <c r="AB302" s="349">
        <v>0.1</v>
      </c>
      <c r="AC302" s="352">
        <v>22</v>
      </c>
      <c r="AD302" s="364">
        <f>AB302*AC302</f>
        <v>2.2000000000000002</v>
      </c>
      <c r="AE302" s="352">
        <f t="shared" ref="AE302:AE303" si="111">X302+Z302+AC302</f>
        <v>22</v>
      </c>
      <c r="AF302" s="347">
        <f t="shared" ref="AF302:AF303" si="112">Y302+AA302+AD302</f>
        <v>2.2000000000000002</v>
      </c>
      <c r="AG302" s="354" t="s">
        <v>477</v>
      </c>
      <c r="AH302" s="355"/>
    </row>
    <row r="303" spans="1:34" s="356" customFormat="1" ht="40.5">
      <c r="A303" s="344">
        <f t="shared" si="105"/>
        <v>13.049999999999999</v>
      </c>
      <c r="B303" s="380" t="s">
        <v>193</v>
      </c>
      <c r="C303" s="352">
        <v>22</v>
      </c>
      <c r="D303" s="364">
        <v>2.64</v>
      </c>
      <c r="E303" s="381">
        <v>0</v>
      </c>
      <c r="F303" s="382">
        <v>0</v>
      </c>
      <c r="G303" s="350">
        <f>E303/C303</f>
        <v>0</v>
      </c>
      <c r="H303" s="350">
        <f>F303/D303</f>
        <v>0</v>
      </c>
      <c r="I303" s="351">
        <v>12</v>
      </c>
      <c r="J303" s="351">
        <v>1.44</v>
      </c>
      <c r="K303" s="350">
        <f t="shared" si="106"/>
        <v>0.54545454545454541</v>
      </c>
      <c r="L303" s="350">
        <f t="shared" si="107"/>
        <v>0.54545454545454541</v>
      </c>
      <c r="M303" s="352">
        <f t="shared" si="108"/>
        <v>10</v>
      </c>
      <c r="N303" s="347">
        <f t="shared" si="109"/>
        <v>1.2000000000000002</v>
      </c>
      <c r="O303" s="380"/>
      <c r="P303" s="380"/>
      <c r="Q303" s="380"/>
      <c r="R303" s="380"/>
      <c r="S303" s="349">
        <f>0.01*12</f>
        <v>0.12</v>
      </c>
      <c r="T303" s="381">
        <v>22</v>
      </c>
      <c r="U303" s="364">
        <f>S303*T303</f>
        <v>2.6399999999999997</v>
      </c>
      <c r="V303" s="352">
        <f t="shared" si="110"/>
        <v>22</v>
      </c>
      <c r="W303" s="347">
        <f t="shared" si="110"/>
        <v>2.6399999999999997</v>
      </c>
      <c r="X303" s="380"/>
      <c r="Y303" s="380"/>
      <c r="Z303" s="380"/>
      <c r="AA303" s="380"/>
      <c r="AB303" s="349">
        <f>0.01*12</f>
        <v>0.12</v>
      </c>
      <c r="AC303" s="381">
        <v>22</v>
      </c>
      <c r="AD303" s="364">
        <f>AB303*AC303</f>
        <v>2.6399999999999997</v>
      </c>
      <c r="AE303" s="352">
        <f t="shared" si="111"/>
        <v>22</v>
      </c>
      <c r="AF303" s="347">
        <f t="shared" si="112"/>
        <v>2.6399999999999997</v>
      </c>
      <c r="AG303" s="354" t="s">
        <v>477</v>
      </c>
      <c r="AH303" s="355"/>
    </row>
    <row r="304" spans="1:34" s="356" customFormat="1" ht="21">
      <c r="A304" s="344">
        <f t="shared" si="105"/>
        <v>13.059999999999999</v>
      </c>
      <c r="B304" s="380" t="s">
        <v>189</v>
      </c>
      <c r="C304" s="380"/>
      <c r="D304" s="380"/>
      <c r="E304" s="381"/>
      <c r="F304" s="386"/>
      <c r="G304" s="387"/>
      <c r="H304" s="387"/>
      <c r="I304" s="388"/>
      <c r="J304" s="388"/>
      <c r="K304" s="387"/>
      <c r="L304" s="387"/>
      <c r="M304" s="380"/>
      <c r="N304" s="380"/>
      <c r="O304" s="380"/>
      <c r="P304" s="380"/>
      <c r="Q304" s="380"/>
      <c r="R304" s="380"/>
      <c r="S304" s="349"/>
      <c r="T304" s="380"/>
      <c r="U304" s="380"/>
      <c r="V304" s="380"/>
      <c r="W304" s="380"/>
      <c r="X304" s="380"/>
      <c r="Y304" s="380"/>
      <c r="Z304" s="380"/>
      <c r="AA304" s="380"/>
      <c r="AB304" s="349"/>
      <c r="AC304" s="380"/>
      <c r="AD304" s="380"/>
      <c r="AE304" s="380"/>
      <c r="AF304" s="380"/>
      <c r="AG304" s="380"/>
      <c r="AH304" s="355"/>
    </row>
    <row r="305" spans="1:34" s="356" customFormat="1" ht="21">
      <c r="A305" s="344">
        <f t="shared" si="105"/>
        <v>13.069999999999999</v>
      </c>
      <c r="B305" s="383" t="s">
        <v>190</v>
      </c>
      <c r="C305" s="383"/>
      <c r="D305" s="383"/>
      <c r="E305" s="352"/>
      <c r="F305" s="365"/>
      <c r="G305" s="389"/>
      <c r="H305" s="389"/>
      <c r="I305" s="390"/>
      <c r="J305" s="390"/>
      <c r="K305" s="389"/>
      <c r="L305" s="389"/>
      <c r="M305" s="383"/>
      <c r="N305" s="383"/>
      <c r="O305" s="383"/>
      <c r="P305" s="383"/>
      <c r="Q305" s="383"/>
      <c r="R305" s="383"/>
      <c r="S305" s="349"/>
      <c r="T305" s="383"/>
      <c r="U305" s="383"/>
      <c r="V305" s="383"/>
      <c r="W305" s="383"/>
      <c r="X305" s="383"/>
      <c r="Y305" s="383"/>
      <c r="Z305" s="383"/>
      <c r="AA305" s="383"/>
      <c r="AB305" s="349"/>
      <c r="AC305" s="383"/>
      <c r="AD305" s="383"/>
      <c r="AE305" s="383"/>
      <c r="AF305" s="383"/>
      <c r="AG305" s="383"/>
      <c r="AH305" s="355"/>
    </row>
    <row r="306" spans="1:34" s="356" customFormat="1" ht="21">
      <c r="A306" s="344"/>
      <c r="B306" s="376" t="s">
        <v>102</v>
      </c>
      <c r="C306" s="391">
        <v>22</v>
      </c>
      <c r="D306" s="102">
        <f t="shared" ref="D306:F306" si="113">SUM(D299:D305)</f>
        <v>3.74</v>
      </c>
      <c r="E306" s="391">
        <f t="shared" si="113"/>
        <v>0</v>
      </c>
      <c r="F306" s="392">
        <f t="shared" si="113"/>
        <v>0</v>
      </c>
      <c r="G306" s="377">
        <f>E306/C306</f>
        <v>0</v>
      </c>
      <c r="H306" s="377">
        <f>F306/D306</f>
        <v>0</v>
      </c>
      <c r="I306" s="391">
        <v>11</v>
      </c>
      <c r="J306" s="392">
        <f t="shared" ref="J306" si="114">SUM(J299:J305)</f>
        <v>2.54</v>
      </c>
      <c r="K306" s="377">
        <f t="shared" ref="K306" si="115">I306/C306</f>
        <v>0.5</v>
      </c>
      <c r="L306" s="377">
        <f t="shared" ref="L306" si="116">J306/D306</f>
        <v>0.67914438502673791</v>
      </c>
      <c r="M306" s="391">
        <f t="shared" ref="M306:N306" si="117">SUM(M299:M305)</f>
        <v>10</v>
      </c>
      <c r="N306" s="102">
        <f t="shared" si="117"/>
        <v>1.2000000000000002</v>
      </c>
      <c r="O306" s="376"/>
      <c r="P306" s="376"/>
      <c r="Q306" s="376"/>
      <c r="R306" s="376"/>
      <c r="S306" s="376"/>
      <c r="T306" s="101">
        <v>22</v>
      </c>
      <c r="U306" s="392">
        <f>SUM(U299:U305)</f>
        <v>4.84</v>
      </c>
      <c r="V306" s="101">
        <v>22</v>
      </c>
      <c r="W306" s="102">
        <f>SUM(W299:W305)</f>
        <v>4.84</v>
      </c>
      <c r="X306" s="376"/>
      <c r="Y306" s="376"/>
      <c r="Z306" s="376"/>
      <c r="AA306" s="376"/>
      <c r="AB306" s="376"/>
      <c r="AC306" s="101">
        <v>22</v>
      </c>
      <c r="AD306" s="392">
        <f>SUM(AD299:AD305)</f>
        <v>4.84</v>
      </c>
      <c r="AE306" s="101">
        <v>22</v>
      </c>
      <c r="AF306" s="102">
        <f>SUM(AF299:AF305)</f>
        <v>4.84</v>
      </c>
      <c r="AG306" s="376"/>
      <c r="AH306" s="355"/>
    </row>
    <row r="307" spans="1:34" s="356" customFormat="1" ht="40.5">
      <c r="A307" s="346">
        <v>14</v>
      </c>
      <c r="B307" s="393" t="s">
        <v>194</v>
      </c>
      <c r="C307" s="393"/>
      <c r="D307" s="393"/>
      <c r="E307" s="101"/>
      <c r="F307" s="376"/>
      <c r="G307" s="393"/>
      <c r="H307" s="393"/>
      <c r="I307" s="394"/>
      <c r="J307" s="394"/>
      <c r="K307" s="393"/>
      <c r="L307" s="393"/>
      <c r="M307" s="393"/>
      <c r="N307" s="393"/>
      <c r="O307" s="393"/>
      <c r="P307" s="393"/>
      <c r="Q307" s="393"/>
      <c r="R307" s="393"/>
      <c r="S307" s="376"/>
      <c r="T307" s="393"/>
      <c r="U307" s="393"/>
      <c r="V307" s="393"/>
      <c r="W307" s="393"/>
      <c r="X307" s="393"/>
      <c r="Y307" s="393"/>
      <c r="Z307" s="393"/>
      <c r="AA307" s="393"/>
      <c r="AB307" s="376"/>
      <c r="AC307" s="393"/>
      <c r="AD307" s="393"/>
      <c r="AE307" s="393"/>
      <c r="AF307" s="393"/>
      <c r="AG307" s="393"/>
      <c r="AH307" s="355"/>
    </row>
    <row r="308" spans="1:34" s="356" customFormat="1" ht="60.75">
      <c r="A308" s="344">
        <v>14.01</v>
      </c>
      <c r="B308" s="363" t="s">
        <v>195</v>
      </c>
      <c r="C308" s="352">
        <v>1</v>
      </c>
      <c r="D308" s="347">
        <v>50</v>
      </c>
      <c r="E308" s="352">
        <v>0</v>
      </c>
      <c r="F308" s="347">
        <v>0</v>
      </c>
      <c r="G308" s="377">
        <f>E308/C308</f>
        <v>0</v>
      </c>
      <c r="H308" s="377">
        <f>F308/D308</f>
        <v>0</v>
      </c>
      <c r="I308" s="395"/>
      <c r="J308" s="347">
        <v>0</v>
      </c>
      <c r="K308" s="350">
        <f t="shared" ref="K308" si="118">I308/C308</f>
        <v>0</v>
      </c>
      <c r="L308" s="350">
        <f t="shared" ref="L308" si="119">J308/D308</f>
        <v>0</v>
      </c>
      <c r="M308" s="352">
        <f t="shared" ref="M308" si="120">C308-I308</f>
        <v>1</v>
      </c>
      <c r="N308" s="347">
        <f t="shared" ref="N308" si="121">D308-J308</f>
        <v>50</v>
      </c>
      <c r="O308" s="363"/>
      <c r="P308" s="363"/>
      <c r="Q308" s="363"/>
      <c r="R308" s="363"/>
      <c r="S308" s="365"/>
      <c r="T308" s="365">
        <v>1</v>
      </c>
      <c r="U308" s="347">
        <v>50</v>
      </c>
      <c r="V308" s="365">
        <f t="shared" ref="V308:W308" si="122">O308+Q308+T308</f>
        <v>1</v>
      </c>
      <c r="W308" s="347">
        <f t="shared" si="122"/>
        <v>50</v>
      </c>
      <c r="X308" s="363"/>
      <c r="Y308" s="363"/>
      <c r="Z308" s="363"/>
      <c r="AA308" s="363"/>
      <c r="AB308" s="365"/>
      <c r="AC308" s="365">
        <v>1</v>
      </c>
      <c r="AD308" s="347">
        <v>50</v>
      </c>
      <c r="AE308" s="365">
        <f t="shared" ref="AE308" si="123">X308+Z308+AC308</f>
        <v>1</v>
      </c>
      <c r="AF308" s="347">
        <f t="shared" ref="AF308" si="124">Y308+AA308+AD308</f>
        <v>50</v>
      </c>
      <c r="AG308" s="363" t="s">
        <v>547</v>
      </c>
      <c r="AH308" s="355"/>
    </row>
    <row r="309" spans="1:34" ht="21">
      <c r="A309" s="329"/>
      <c r="B309" s="5" t="s">
        <v>196</v>
      </c>
      <c r="C309" s="5"/>
      <c r="D309" s="5"/>
      <c r="E309" s="332"/>
      <c r="F309" s="6"/>
      <c r="G309" s="39"/>
      <c r="H309" s="39"/>
      <c r="I309" s="105"/>
      <c r="J309" s="105"/>
      <c r="K309" s="39"/>
      <c r="L309" s="39"/>
      <c r="M309" s="5"/>
      <c r="N309" s="5"/>
      <c r="O309" s="5"/>
      <c r="P309" s="5"/>
      <c r="Q309" s="5"/>
      <c r="R309" s="5"/>
      <c r="S309" s="37"/>
      <c r="T309" s="5"/>
      <c r="U309" s="5"/>
      <c r="V309" s="5"/>
      <c r="W309" s="5"/>
      <c r="X309" s="5"/>
      <c r="Y309" s="5"/>
      <c r="Z309" s="5"/>
      <c r="AA309" s="5"/>
      <c r="AB309" s="37"/>
      <c r="AC309" s="5"/>
      <c r="AD309" s="5"/>
      <c r="AE309" s="5"/>
      <c r="AF309" s="5"/>
      <c r="AG309" s="5"/>
      <c r="AH309" s="286"/>
    </row>
    <row r="310" spans="1:34" ht="21">
      <c r="A310" s="329"/>
      <c r="B310" s="5" t="s">
        <v>197</v>
      </c>
      <c r="C310" s="5"/>
      <c r="D310" s="5"/>
      <c r="E310" s="332"/>
      <c r="F310" s="6"/>
      <c r="G310" s="39"/>
      <c r="H310" s="39"/>
      <c r="I310" s="105"/>
      <c r="J310" s="105"/>
      <c r="K310" s="39"/>
      <c r="L310" s="39"/>
      <c r="M310" s="5"/>
      <c r="N310" s="5"/>
      <c r="O310" s="5"/>
      <c r="P310" s="5"/>
      <c r="Q310" s="5"/>
      <c r="R310" s="5"/>
      <c r="S310" s="37"/>
      <c r="T310" s="5"/>
      <c r="U310" s="5"/>
      <c r="V310" s="5"/>
      <c r="W310" s="5"/>
      <c r="X310" s="5"/>
      <c r="Y310" s="5"/>
      <c r="Z310" s="5"/>
      <c r="AA310" s="5"/>
      <c r="AB310" s="37"/>
      <c r="AC310" s="5"/>
      <c r="AD310" s="5"/>
      <c r="AE310" s="5"/>
      <c r="AF310" s="5"/>
      <c r="AG310" s="5"/>
      <c r="AH310" s="286"/>
    </row>
    <row r="311" spans="1:34" ht="21">
      <c r="A311" s="329"/>
      <c r="B311" s="3" t="s">
        <v>100</v>
      </c>
      <c r="C311" s="1">
        <f t="shared" ref="C311:F311" si="125">SUM(C308:C310)</f>
        <v>1</v>
      </c>
      <c r="D311" s="40">
        <f t="shared" si="125"/>
        <v>50</v>
      </c>
      <c r="E311" s="40">
        <f t="shared" si="125"/>
        <v>0</v>
      </c>
      <c r="F311" s="40">
        <f t="shared" si="125"/>
        <v>0</v>
      </c>
      <c r="G311" s="41">
        <f>E311/C311</f>
        <v>0</v>
      </c>
      <c r="H311" s="41">
        <f>F311/D311</f>
        <v>0</v>
      </c>
      <c r="I311" s="40">
        <f t="shared" ref="I311:J311" si="126">SUM(I308:I310)</f>
        <v>0</v>
      </c>
      <c r="J311" s="40">
        <f t="shared" si="126"/>
        <v>0</v>
      </c>
      <c r="K311" s="41">
        <f t="shared" ref="K311" si="127">I311/C311</f>
        <v>0</v>
      </c>
      <c r="L311" s="41">
        <f t="shared" ref="L311" si="128">J311/D311</f>
        <v>0</v>
      </c>
      <c r="M311" s="40">
        <f t="shared" ref="M311:N311" si="129">SUM(M308:M310)</f>
        <v>1</v>
      </c>
      <c r="N311" s="40">
        <f t="shared" si="129"/>
        <v>50</v>
      </c>
      <c r="O311" s="3"/>
      <c r="P311" s="3"/>
      <c r="Q311" s="3"/>
      <c r="R311" s="3"/>
      <c r="S311" s="3"/>
      <c r="T311" s="328">
        <f>SUM(T308:T310)</f>
        <v>1</v>
      </c>
      <c r="U311" s="40">
        <f>SUM(U308:U310)</f>
        <v>50</v>
      </c>
      <c r="V311" s="328">
        <f>SUM(V308:V310)</f>
        <v>1</v>
      </c>
      <c r="W311" s="40">
        <f>SUM(W308:W310)</f>
        <v>50</v>
      </c>
      <c r="X311" s="3"/>
      <c r="Y311" s="3"/>
      <c r="Z311" s="3"/>
      <c r="AA311" s="3"/>
      <c r="AB311" s="3"/>
      <c r="AC311" s="328">
        <f>SUM(AC308:AC310)</f>
        <v>1</v>
      </c>
      <c r="AD311" s="40">
        <f>SUM(AD308:AD310)</f>
        <v>50</v>
      </c>
      <c r="AE311" s="328">
        <f>SUM(AE308:AE310)</f>
        <v>1</v>
      </c>
      <c r="AF311" s="40">
        <f>SUM(AF308:AF310)</f>
        <v>50</v>
      </c>
      <c r="AG311" s="3"/>
      <c r="AH311" s="286"/>
    </row>
    <row r="312" spans="1:34" ht="21">
      <c r="A312" s="4">
        <v>15</v>
      </c>
      <c r="B312" s="2" t="s">
        <v>198</v>
      </c>
      <c r="C312" s="2"/>
      <c r="D312" s="2"/>
      <c r="E312" s="328"/>
      <c r="F312" s="3"/>
      <c r="G312" s="2"/>
      <c r="H312" s="2"/>
      <c r="I312" s="104"/>
      <c r="J312" s="104"/>
      <c r="K312" s="2"/>
      <c r="L312" s="2"/>
      <c r="M312" s="2"/>
      <c r="N312" s="2"/>
      <c r="O312" s="2"/>
      <c r="P312" s="2"/>
      <c r="Q312" s="2"/>
      <c r="R312" s="2"/>
      <c r="S312" s="3"/>
      <c r="T312" s="2"/>
      <c r="U312" s="2"/>
      <c r="V312" s="2"/>
      <c r="W312" s="2"/>
      <c r="X312" s="2"/>
      <c r="Y312" s="2"/>
      <c r="Z312" s="2"/>
      <c r="AA312" s="2"/>
      <c r="AB312" s="3"/>
      <c r="AC312" s="2"/>
      <c r="AD312" s="2"/>
      <c r="AE312" s="2"/>
      <c r="AF312" s="2"/>
      <c r="AG312" s="2"/>
      <c r="AH312" s="286"/>
    </row>
    <row r="313" spans="1:34" ht="21">
      <c r="A313" s="329">
        <v>15.01</v>
      </c>
      <c r="B313" s="5" t="s">
        <v>199</v>
      </c>
      <c r="C313" s="5"/>
      <c r="D313" s="5"/>
      <c r="E313" s="332"/>
      <c r="F313" s="6"/>
      <c r="G313" s="5"/>
      <c r="H313" s="5"/>
      <c r="I313" s="105"/>
      <c r="J313" s="105"/>
      <c r="K313" s="5"/>
      <c r="L313" s="5"/>
      <c r="M313" s="5"/>
      <c r="N313" s="5"/>
      <c r="O313" s="5"/>
      <c r="P313" s="5"/>
      <c r="Q313" s="5"/>
      <c r="R313" s="5"/>
      <c r="S313" s="73"/>
      <c r="T313" s="5"/>
      <c r="U313" s="5"/>
      <c r="V313" s="5"/>
      <c r="W313" s="5"/>
      <c r="X313" s="5"/>
      <c r="Y313" s="5"/>
      <c r="Z313" s="5"/>
      <c r="AA313" s="5"/>
      <c r="AB313" s="73"/>
      <c r="AC313" s="5"/>
      <c r="AD313" s="5"/>
      <c r="AE313" s="5"/>
      <c r="AF313" s="5"/>
      <c r="AG313" s="5"/>
      <c r="AH313" s="286"/>
    </row>
    <row r="314" spans="1:34" ht="21">
      <c r="A314" s="329">
        <v>15.02</v>
      </c>
      <c r="B314" s="5" t="s">
        <v>200</v>
      </c>
      <c r="C314" s="5"/>
      <c r="D314" s="5"/>
      <c r="E314" s="332"/>
      <c r="F314" s="6"/>
      <c r="G314" s="5"/>
      <c r="H314" s="5"/>
      <c r="I314" s="105"/>
      <c r="J314" s="105"/>
      <c r="K314" s="5"/>
      <c r="L314" s="5"/>
      <c r="M314" s="5"/>
      <c r="N314" s="5"/>
      <c r="O314" s="5"/>
      <c r="P314" s="5"/>
      <c r="Q314" s="5"/>
      <c r="R314" s="5"/>
      <c r="S314" s="73"/>
      <c r="T314" s="5"/>
      <c r="U314" s="5"/>
      <c r="V314" s="5"/>
      <c r="W314" s="5"/>
      <c r="X314" s="5"/>
      <c r="Y314" s="5"/>
      <c r="Z314" s="5"/>
      <c r="AA314" s="5"/>
      <c r="AB314" s="73"/>
      <c r="AC314" s="5"/>
      <c r="AD314" s="5"/>
      <c r="AE314" s="5"/>
      <c r="AF314" s="5"/>
      <c r="AG314" s="5"/>
      <c r="AH314" s="286"/>
    </row>
    <row r="315" spans="1:34" ht="21">
      <c r="A315" s="329"/>
      <c r="B315" s="3" t="s">
        <v>100</v>
      </c>
      <c r="C315" s="3"/>
      <c r="D315" s="3"/>
      <c r="E315" s="328"/>
      <c r="F315" s="3"/>
      <c r="G315" s="3"/>
      <c r="H315" s="3"/>
      <c r="I315" s="119"/>
      <c r="J315" s="119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286"/>
    </row>
    <row r="316" spans="1:34" ht="21">
      <c r="A316" s="330" t="s">
        <v>201</v>
      </c>
      <c r="B316" s="2" t="s">
        <v>202</v>
      </c>
      <c r="C316" s="2"/>
      <c r="D316" s="2"/>
      <c r="E316" s="328"/>
      <c r="F316" s="3"/>
      <c r="G316" s="2"/>
      <c r="H316" s="2"/>
      <c r="I316" s="104"/>
      <c r="J316" s="104"/>
      <c r="K316" s="2"/>
      <c r="L316" s="2"/>
      <c r="M316" s="2"/>
      <c r="N316" s="2"/>
      <c r="O316" s="2"/>
      <c r="P316" s="2"/>
      <c r="Q316" s="2"/>
      <c r="R316" s="2"/>
      <c r="S316" s="3"/>
      <c r="T316" s="2"/>
      <c r="U316" s="2"/>
      <c r="V316" s="2"/>
      <c r="W316" s="2"/>
      <c r="X316" s="2"/>
      <c r="Y316" s="2"/>
      <c r="Z316" s="2"/>
      <c r="AA316" s="2"/>
      <c r="AB316" s="3"/>
      <c r="AC316" s="2"/>
      <c r="AD316" s="2"/>
      <c r="AE316" s="2"/>
      <c r="AF316" s="2"/>
      <c r="AG316" s="2"/>
      <c r="AH316" s="286"/>
    </row>
    <row r="317" spans="1:34" ht="21">
      <c r="A317" s="4">
        <v>16</v>
      </c>
      <c r="B317" s="2" t="s">
        <v>203</v>
      </c>
      <c r="C317" s="2"/>
      <c r="D317" s="2"/>
      <c r="E317" s="328"/>
      <c r="F317" s="3"/>
      <c r="G317" s="2"/>
      <c r="H317" s="2"/>
      <c r="I317" s="104"/>
      <c r="J317" s="104"/>
      <c r="K317" s="2"/>
      <c r="L317" s="2"/>
      <c r="M317" s="2"/>
      <c r="N317" s="2"/>
      <c r="O317" s="2"/>
      <c r="P317" s="2"/>
      <c r="Q317" s="2"/>
      <c r="R317" s="2"/>
      <c r="S317" s="3"/>
      <c r="T317" s="2"/>
      <c r="U317" s="2"/>
      <c r="V317" s="2"/>
      <c r="W317" s="2"/>
      <c r="X317" s="2"/>
      <c r="Y317" s="2"/>
      <c r="Z317" s="2"/>
      <c r="AA317" s="2"/>
      <c r="AB317" s="3"/>
      <c r="AC317" s="2"/>
      <c r="AD317" s="2"/>
      <c r="AE317" s="2"/>
      <c r="AF317" s="2"/>
      <c r="AG317" s="2"/>
      <c r="AH317" s="286"/>
    </row>
    <row r="318" spans="1:34" ht="21">
      <c r="A318" s="329">
        <v>16.010000000000002</v>
      </c>
      <c r="B318" s="5" t="s">
        <v>204</v>
      </c>
      <c r="C318" s="5"/>
      <c r="D318" s="5"/>
      <c r="E318" s="332"/>
      <c r="F318" s="6"/>
      <c r="G318" s="5"/>
      <c r="H318" s="5"/>
      <c r="I318" s="105"/>
      <c r="J318" s="105"/>
      <c r="K318" s="5"/>
      <c r="L318" s="5"/>
      <c r="M318" s="5"/>
      <c r="N318" s="5"/>
      <c r="O318" s="5"/>
      <c r="P318" s="5"/>
      <c r="Q318" s="5"/>
      <c r="R318" s="5"/>
      <c r="S318" s="6"/>
      <c r="T318" s="5"/>
      <c r="U318" s="5"/>
      <c r="V318" s="5"/>
      <c r="W318" s="5"/>
      <c r="X318" s="5"/>
      <c r="Y318" s="5"/>
      <c r="Z318" s="5"/>
      <c r="AA318" s="5"/>
      <c r="AB318" s="6"/>
      <c r="AC318" s="5"/>
      <c r="AD318" s="5"/>
      <c r="AE318" s="5"/>
      <c r="AF318" s="5"/>
      <c r="AG318" s="5"/>
      <c r="AH318" s="286"/>
    </row>
    <row r="319" spans="1:34" s="356" customFormat="1" ht="40.5">
      <c r="A319" s="344"/>
      <c r="B319" s="363" t="s">
        <v>119</v>
      </c>
      <c r="C319" s="352">
        <v>422</v>
      </c>
      <c r="D319" s="364">
        <v>2.11</v>
      </c>
      <c r="E319" s="352">
        <v>422</v>
      </c>
      <c r="F319" s="364">
        <v>2.11</v>
      </c>
      <c r="G319" s="350">
        <f t="shared" ref="G319:G322" si="130">E319/C319</f>
        <v>1</v>
      </c>
      <c r="H319" s="350">
        <f t="shared" ref="H319:H322" si="131">F319/D319</f>
        <v>1</v>
      </c>
      <c r="I319" s="352">
        <v>422</v>
      </c>
      <c r="J319" s="364">
        <v>2.11</v>
      </c>
      <c r="K319" s="350">
        <f t="shared" ref="K319:K321" si="132">I319/C319</f>
        <v>1</v>
      </c>
      <c r="L319" s="350">
        <f t="shared" ref="L319:L321" si="133">J319/D319</f>
        <v>1</v>
      </c>
      <c r="M319" s="352">
        <f t="shared" ref="M319:M321" si="134">C319-I319</f>
        <v>0</v>
      </c>
      <c r="N319" s="347">
        <f t="shared" ref="N319:N321" si="135">D319-J319</f>
        <v>0</v>
      </c>
      <c r="O319" s="363"/>
      <c r="P319" s="363"/>
      <c r="Q319" s="363"/>
      <c r="R319" s="363"/>
      <c r="S319" s="396">
        <v>5.0000000000000001E-3</v>
      </c>
      <c r="T319" s="352">
        <v>432</v>
      </c>
      <c r="U319" s="365">
        <f>S319*T319</f>
        <v>2.16</v>
      </c>
      <c r="V319" s="352">
        <f t="shared" ref="V319:W321" si="136">O319+Q319+T319</f>
        <v>432</v>
      </c>
      <c r="W319" s="347">
        <f t="shared" si="136"/>
        <v>2.16</v>
      </c>
      <c r="X319" s="363"/>
      <c r="Y319" s="363"/>
      <c r="Z319" s="363"/>
      <c r="AA319" s="363"/>
      <c r="AB319" s="396">
        <v>5.0000000000000001E-3</v>
      </c>
      <c r="AC319" s="352">
        <v>432</v>
      </c>
      <c r="AD319" s="365">
        <f>AB319*AC319</f>
        <v>2.16</v>
      </c>
      <c r="AE319" s="352">
        <f t="shared" ref="AE319:AE321" si="137">X319+Z319+AC319</f>
        <v>432</v>
      </c>
      <c r="AF319" s="347">
        <f t="shared" ref="AF319:AF321" si="138">Y319+AA319+AD319</f>
        <v>2.16</v>
      </c>
      <c r="AG319" s="354" t="s">
        <v>477</v>
      </c>
      <c r="AH319" s="355"/>
    </row>
    <row r="320" spans="1:34" s="356" customFormat="1" ht="40.5">
      <c r="A320" s="344"/>
      <c r="B320" s="363" t="s">
        <v>167</v>
      </c>
      <c r="C320" s="352">
        <v>543</v>
      </c>
      <c r="D320" s="364">
        <v>2.7149999999999999</v>
      </c>
      <c r="E320" s="352">
        <v>543</v>
      </c>
      <c r="F320" s="364">
        <v>2.7149999999999999</v>
      </c>
      <c r="G320" s="350">
        <f t="shared" si="130"/>
        <v>1</v>
      </c>
      <c r="H320" s="350">
        <f t="shared" si="131"/>
        <v>1</v>
      </c>
      <c r="I320" s="352">
        <v>543</v>
      </c>
      <c r="J320" s="364">
        <v>2.7149999999999999</v>
      </c>
      <c r="K320" s="350">
        <f t="shared" si="132"/>
        <v>1</v>
      </c>
      <c r="L320" s="350">
        <f t="shared" si="133"/>
        <v>1</v>
      </c>
      <c r="M320" s="352">
        <f t="shared" si="134"/>
        <v>0</v>
      </c>
      <c r="N320" s="347">
        <f t="shared" si="135"/>
        <v>0</v>
      </c>
      <c r="O320" s="363"/>
      <c r="P320" s="363"/>
      <c r="Q320" s="363"/>
      <c r="R320" s="363"/>
      <c r="S320" s="396">
        <v>5.0000000000000001E-3</v>
      </c>
      <c r="T320" s="352">
        <v>560</v>
      </c>
      <c r="U320" s="365">
        <f t="shared" ref="U320:U321" si="139">S320*T320</f>
        <v>2.8000000000000003</v>
      </c>
      <c r="V320" s="352">
        <f t="shared" si="136"/>
        <v>560</v>
      </c>
      <c r="W320" s="347">
        <f t="shared" si="136"/>
        <v>2.8000000000000003</v>
      </c>
      <c r="X320" s="363"/>
      <c r="Y320" s="363"/>
      <c r="Z320" s="363"/>
      <c r="AA320" s="363"/>
      <c r="AB320" s="396">
        <v>5.0000000000000001E-3</v>
      </c>
      <c r="AC320" s="352">
        <v>560</v>
      </c>
      <c r="AD320" s="347">
        <f t="shared" ref="AD320:AD321" si="140">AB320*AC320</f>
        <v>2.8000000000000003</v>
      </c>
      <c r="AE320" s="352">
        <f t="shared" si="137"/>
        <v>560</v>
      </c>
      <c r="AF320" s="347">
        <f t="shared" si="138"/>
        <v>2.8000000000000003</v>
      </c>
      <c r="AG320" s="354" t="s">
        <v>477</v>
      </c>
      <c r="AH320" s="355"/>
    </row>
    <row r="321" spans="1:34" s="356" customFormat="1" ht="40.5">
      <c r="A321" s="344">
        <v>16.02</v>
      </c>
      <c r="B321" s="363" t="s">
        <v>205</v>
      </c>
      <c r="C321" s="352">
        <v>679</v>
      </c>
      <c r="D321" s="364">
        <v>3.395</v>
      </c>
      <c r="E321" s="352">
        <v>679</v>
      </c>
      <c r="F321" s="364">
        <v>3.395</v>
      </c>
      <c r="G321" s="350">
        <f t="shared" si="130"/>
        <v>1</v>
      </c>
      <c r="H321" s="350">
        <f t="shared" si="131"/>
        <v>1</v>
      </c>
      <c r="I321" s="352">
        <v>679</v>
      </c>
      <c r="J321" s="364">
        <v>3.395</v>
      </c>
      <c r="K321" s="350">
        <f t="shared" si="132"/>
        <v>1</v>
      </c>
      <c r="L321" s="350">
        <f t="shared" si="133"/>
        <v>1</v>
      </c>
      <c r="M321" s="352">
        <f t="shared" si="134"/>
        <v>0</v>
      </c>
      <c r="N321" s="347">
        <f t="shared" si="135"/>
        <v>0</v>
      </c>
      <c r="O321" s="363"/>
      <c r="P321" s="363"/>
      <c r="Q321" s="363"/>
      <c r="R321" s="363"/>
      <c r="S321" s="365">
        <v>5.0000000000000001E-3</v>
      </c>
      <c r="T321" s="352">
        <v>644</v>
      </c>
      <c r="U321" s="365">
        <f t="shared" si="139"/>
        <v>3.22</v>
      </c>
      <c r="V321" s="352">
        <f t="shared" si="136"/>
        <v>644</v>
      </c>
      <c r="W321" s="347">
        <f t="shared" si="136"/>
        <v>3.22</v>
      </c>
      <c r="X321" s="363"/>
      <c r="Y321" s="363"/>
      <c r="Z321" s="363"/>
      <c r="AA321" s="363"/>
      <c r="AB321" s="365">
        <v>5.0000000000000001E-3</v>
      </c>
      <c r="AC321" s="352">
        <v>644</v>
      </c>
      <c r="AD321" s="365">
        <f t="shared" si="140"/>
        <v>3.22</v>
      </c>
      <c r="AE321" s="352">
        <f t="shared" si="137"/>
        <v>644</v>
      </c>
      <c r="AF321" s="347">
        <f t="shared" si="138"/>
        <v>3.22</v>
      </c>
      <c r="AG321" s="354" t="s">
        <v>477</v>
      </c>
      <c r="AH321" s="355"/>
    </row>
    <row r="322" spans="1:34" s="356" customFormat="1" ht="21">
      <c r="A322" s="344"/>
      <c r="B322" s="376" t="s">
        <v>102</v>
      </c>
      <c r="C322" s="391">
        <f>SUM(C319:C321)</f>
        <v>1644</v>
      </c>
      <c r="D322" s="392">
        <f>SUM(D319:D321)</f>
        <v>8.2199999999999989</v>
      </c>
      <c r="E322" s="391">
        <f>SUM(E319:E321)</f>
        <v>1644</v>
      </c>
      <c r="F322" s="392">
        <f>SUM(F319:F321)</f>
        <v>8.2199999999999989</v>
      </c>
      <c r="G322" s="350">
        <f t="shared" si="130"/>
        <v>1</v>
      </c>
      <c r="H322" s="350">
        <f t="shared" si="131"/>
        <v>1</v>
      </c>
      <c r="I322" s="391">
        <f>SUM(I319:I321)</f>
        <v>1644</v>
      </c>
      <c r="J322" s="392">
        <f>SUM(J319:J321)</f>
        <v>8.2199999999999989</v>
      </c>
      <c r="K322" s="377">
        <f t="shared" ref="K322" si="141">I322/C322</f>
        <v>1</v>
      </c>
      <c r="L322" s="377">
        <f t="shared" ref="L322" si="142">J322/D322</f>
        <v>1</v>
      </c>
      <c r="M322" s="391">
        <f>SUM(M319:M321)</f>
        <v>0</v>
      </c>
      <c r="N322" s="392">
        <f>SUM(N319:N321)</f>
        <v>0</v>
      </c>
      <c r="O322" s="376"/>
      <c r="P322" s="376"/>
      <c r="Q322" s="376"/>
      <c r="R322" s="376"/>
      <c r="S322" s="376"/>
      <c r="T322" s="101">
        <f>SUM(T319:T321)</f>
        <v>1636</v>
      </c>
      <c r="U322" s="376">
        <f>SUM(U319:U321)</f>
        <v>8.1800000000000015</v>
      </c>
      <c r="V322" s="101">
        <f t="shared" ref="V322:W322" si="143">SUM(V319:V321)</f>
        <v>1636</v>
      </c>
      <c r="W322" s="376">
        <f t="shared" si="143"/>
        <v>8.1800000000000015</v>
      </c>
      <c r="X322" s="376"/>
      <c r="Y322" s="376"/>
      <c r="Z322" s="376"/>
      <c r="AA322" s="376"/>
      <c r="AB322" s="376"/>
      <c r="AC322" s="101">
        <f>SUM(AC319:AC321)</f>
        <v>1636</v>
      </c>
      <c r="AD322" s="376">
        <f>SUM(AD319:AD321)</f>
        <v>8.1800000000000015</v>
      </c>
      <c r="AE322" s="101">
        <f t="shared" ref="AE322:AF322" si="144">SUM(AE319:AE321)</f>
        <v>1636</v>
      </c>
      <c r="AF322" s="376">
        <f t="shared" si="144"/>
        <v>8.1800000000000015</v>
      </c>
      <c r="AG322" s="376"/>
      <c r="AH322" s="355"/>
    </row>
    <row r="323" spans="1:34" s="356" customFormat="1" ht="21">
      <c r="A323" s="346">
        <v>17</v>
      </c>
      <c r="B323" s="393" t="s">
        <v>206</v>
      </c>
      <c r="C323" s="393">
        <f t="shared" si="92"/>
        <v>0</v>
      </c>
      <c r="D323" s="393">
        <f t="shared" si="93"/>
        <v>0</v>
      </c>
      <c r="E323" s="101"/>
      <c r="F323" s="376"/>
      <c r="G323" s="393"/>
      <c r="H323" s="393"/>
      <c r="I323" s="394"/>
      <c r="J323" s="394"/>
      <c r="K323" s="393"/>
      <c r="L323" s="393"/>
      <c r="M323" s="393"/>
      <c r="N323" s="393"/>
      <c r="O323" s="393"/>
      <c r="P323" s="393"/>
      <c r="Q323" s="393"/>
      <c r="R323" s="393"/>
      <c r="S323" s="376"/>
      <c r="T323" s="393"/>
      <c r="U323" s="393"/>
      <c r="V323" s="393"/>
      <c r="W323" s="393"/>
      <c r="X323" s="393"/>
      <c r="Y323" s="393"/>
      <c r="Z323" s="393"/>
      <c r="AA323" s="393"/>
      <c r="AB323" s="376"/>
      <c r="AC323" s="393"/>
      <c r="AD323" s="393"/>
      <c r="AE323" s="393"/>
      <c r="AF323" s="393"/>
      <c r="AG323" s="393"/>
      <c r="AH323" s="355"/>
    </row>
    <row r="324" spans="1:34" s="356" customFormat="1" ht="40.5">
      <c r="A324" s="344">
        <v>17.010000000000002</v>
      </c>
      <c r="B324" s="363" t="s">
        <v>204</v>
      </c>
      <c r="C324" s="352">
        <v>283</v>
      </c>
      <c r="D324" s="364">
        <v>14.15</v>
      </c>
      <c r="E324" s="352">
        <v>281</v>
      </c>
      <c r="F324" s="347">
        <f>E324*0.05</f>
        <v>14.05</v>
      </c>
      <c r="G324" s="350">
        <f t="shared" ref="G324:H326" si="145">E324/C324</f>
        <v>0.99293286219081267</v>
      </c>
      <c r="H324" s="350">
        <f t="shared" si="145"/>
        <v>0.99293286219081278</v>
      </c>
      <c r="I324" s="352">
        <v>283</v>
      </c>
      <c r="J324" s="347">
        <v>14.15</v>
      </c>
      <c r="K324" s="350">
        <f t="shared" ref="K324:K325" si="146">I324/C324</f>
        <v>1</v>
      </c>
      <c r="L324" s="350">
        <f t="shared" ref="L324:L325" si="147">J324/D324</f>
        <v>1</v>
      </c>
      <c r="M324" s="352">
        <f t="shared" ref="M324:M325" si="148">C324-I324</f>
        <v>0</v>
      </c>
      <c r="N324" s="347">
        <f t="shared" ref="N324:N325" si="149">D324-J324</f>
        <v>0</v>
      </c>
      <c r="O324" s="363"/>
      <c r="P324" s="363"/>
      <c r="Q324" s="363"/>
      <c r="R324" s="363"/>
      <c r="S324" s="396">
        <v>0.05</v>
      </c>
      <c r="T324" s="352">
        <v>281</v>
      </c>
      <c r="U324" s="365">
        <f>S324*T324</f>
        <v>14.05</v>
      </c>
      <c r="V324" s="352">
        <f t="shared" ref="V324:W326" si="150">O324+Q324+T324</f>
        <v>281</v>
      </c>
      <c r="W324" s="347">
        <f t="shared" si="150"/>
        <v>14.05</v>
      </c>
      <c r="X324" s="363"/>
      <c r="Y324" s="363"/>
      <c r="Z324" s="363"/>
      <c r="AA324" s="363"/>
      <c r="AB324" s="396">
        <v>0.05</v>
      </c>
      <c r="AC324" s="352">
        <v>281</v>
      </c>
      <c r="AD324" s="365">
        <f>AB324*AC324</f>
        <v>14.05</v>
      </c>
      <c r="AE324" s="352">
        <f t="shared" ref="AE324:AE326" si="151">X324+Z324+AC324</f>
        <v>281</v>
      </c>
      <c r="AF324" s="347">
        <f t="shared" ref="AF324:AF326" si="152">Y324+AA324+AD324</f>
        <v>14.05</v>
      </c>
      <c r="AG324" s="354" t="s">
        <v>477</v>
      </c>
      <c r="AH324" s="355"/>
    </row>
    <row r="325" spans="1:34" s="356" customFormat="1" ht="40.5">
      <c r="A325" s="344">
        <v>17.02</v>
      </c>
      <c r="B325" s="363" t="s">
        <v>200</v>
      </c>
      <c r="C325" s="352">
        <v>118</v>
      </c>
      <c r="D325" s="364">
        <v>8.26</v>
      </c>
      <c r="E325" s="352">
        <v>118</v>
      </c>
      <c r="F325" s="365">
        <v>8.26</v>
      </c>
      <c r="G325" s="350">
        <f t="shared" si="145"/>
        <v>1</v>
      </c>
      <c r="H325" s="350">
        <f t="shared" si="145"/>
        <v>1</v>
      </c>
      <c r="I325" s="352">
        <v>118</v>
      </c>
      <c r="J325" s="365">
        <v>8.26</v>
      </c>
      <c r="K325" s="350">
        <f t="shared" si="146"/>
        <v>1</v>
      </c>
      <c r="L325" s="350">
        <f t="shared" si="147"/>
        <v>1</v>
      </c>
      <c r="M325" s="352">
        <f t="shared" si="148"/>
        <v>0</v>
      </c>
      <c r="N325" s="347">
        <f t="shared" si="149"/>
        <v>0</v>
      </c>
      <c r="O325" s="363"/>
      <c r="P325" s="363"/>
      <c r="Q325" s="363"/>
      <c r="R325" s="363"/>
      <c r="S325" s="396">
        <v>7.0000000000000007E-2</v>
      </c>
      <c r="T325" s="352">
        <v>119</v>
      </c>
      <c r="U325" s="365">
        <f>S325*T325</f>
        <v>8.33</v>
      </c>
      <c r="V325" s="352">
        <f t="shared" si="150"/>
        <v>119</v>
      </c>
      <c r="W325" s="347">
        <f t="shared" si="150"/>
        <v>8.33</v>
      </c>
      <c r="X325" s="363"/>
      <c r="Y325" s="363"/>
      <c r="Z325" s="363"/>
      <c r="AA325" s="363"/>
      <c r="AB325" s="396">
        <v>7.0000000000000007E-2</v>
      </c>
      <c r="AC325" s="352">
        <v>119</v>
      </c>
      <c r="AD325" s="365">
        <f>AB325*AC325</f>
        <v>8.33</v>
      </c>
      <c r="AE325" s="352">
        <f t="shared" si="151"/>
        <v>119</v>
      </c>
      <c r="AF325" s="347">
        <f t="shared" si="152"/>
        <v>8.33</v>
      </c>
      <c r="AG325" s="354" t="s">
        <v>477</v>
      </c>
      <c r="AH325" s="355"/>
    </row>
    <row r="326" spans="1:34" s="356" customFormat="1" ht="21">
      <c r="A326" s="344"/>
      <c r="B326" s="376" t="s">
        <v>102</v>
      </c>
      <c r="C326" s="391">
        <f t="shared" ref="C326:F326" si="153">SUM(C324:C325)</f>
        <v>401</v>
      </c>
      <c r="D326" s="102">
        <f t="shared" si="153"/>
        <v>22.41</v>
      </c>
      <c r="E326" s="391">
        <f t="shared" si="153"/>
        <v>399</v>
      </c>
      <c r="F326" s="102">
        <f t="shared" si="153"/>
        <v>22.310000000000002</v>
      </c>
      <c r="G326" s="377">
        <f t="shared" si="145"/>
        <v>0.99501246882793015</v>
      </c>
      <c r="H326" s="377">
        <f t="shared" si="145"/>
        <v>0.99553770638107997</v>
      </c>
      <c r="I326" s="391">
        <f t="shared" ref="I326:J326" si="154">SUM(I324:I325)</f>
        <v>401</v>
      </c>
      <c r="J326" s="102">
        <f t="shared" si="154"/>
        <v>22.41</v>
      </c>
      <c r="K326" s="377">
        <f t="shared" ref="K326" si="155">I326/C326</f>
        <v>1</v>
      </c>
      <c r="L326" s="377">
        <f t="shared" ref="L326" si="156">J326/D326</f>
        <v>1</v>
      </c>
      <c r="M326" s="391">
        <f t="shared" ref="M326:N326" si="157">SUM(M324:M325)</f>
        <v>0</v>
      </c>
      <c r="N326" s="102">
        <f t="shared" si="157"/>
        <v>0</v>
      </c>
      <c r="O326" s="376"/>
      <c r="P326" s="376"/>
      <c r="Q326" s="376"/>
      <c r="R326" s="376"/>
      <c r="S326" s="376"/>
      <c r="T326" s="101">
        <f>SUM(T324:T325)</f>
        <v>400</v>
      </c>
      <c r="U326" s="376">
        <f>SUM(U324:U325)</f>
        <v>22.380000000000003</v>
      </c>
      <c r="V326" s="101">
        <f t="shared" si="150"/>
        <v>400</v>
      </c>
      <c r="W326" s="102">
        <f t="shared" si="150"/>
        <v>22.380000000000003</v>
      </c>
      <c r="X326" s="376"/>
      <c r="Y326" s="376"/>
      <c r="Z326" s="376"/>
      <c r="AA326" s="376"/>
      <c r="AB326" s="376"/>
      <c r="AC326" s="101">
        <f>SUM(AC324:AC325)</f>
        <v>400</v>
      </c>
      <c r="AD326" s="376">
        <f>SUM(AD324:AD325)</f>
        <v>22.380000000000003</v>
      </c>
      <c r="AE326" s="101">
        <f t="shared" si="151"/>
        <v>400</v>
      </c>
      <c r="AF326" s="102">
        <f t="shared" si="152"/>
        <v>22.380000000000003</v>
      </c>
      <c r="AG326" s="376"/>
      <c r="AH326" s="355"/>
    </row>
    <row r="327" spans="1:34" s="356" customFormat="1" ht="40.5">
      <c r="A327" s="346">
        <v>18</v>
      </c>
      <c r="B327" s="393" t="s">
        <v>207</v>
      </c>
      <c r="C327" s="393"/>
      <c r="D327" s="393"/>
      <c r="E327" s="101"/>
      <c r="F327" s="376"/>
      <c r="G327" s="397"/>
      <c r="H327" s="397"/>
      <c r="I327" s="394"/>
      <c r="J327" s="394"/>
      <c r="K327" s="397"/>
      <c r="L327" s="397"/>
      <c r="M327" s="393"/>
      <c r="N327" s="393"/>
      <c r="O327" s="393"/>
      <c r="P327" s="393"/>
      <c r="Q327" s="393"/>
      <c r="R327" s="393"/>
      <c r="S327" s="376"/>
      <c r="T327" s="393"/>
      <c r="U327" s="393"/>
      <c r="V327" s="393"/>
      <c r="W327" s="393"/>
      <c r="X327" s="393"/>
      <c r="Y327" s="393"/>
      <c r="Z327" s="393"/>
      <c r="AA327" s="393"/>
      <c r="AB327" s="376"/>
      <c r="AC327" s="393"/>
      <c r="AD327" s="393"/>
      <c r="AE327" s="393"/>
      <c r="AF327" s="393"/>
      <c r="AG327" s="393"/>
      <c r="AH327" s="355"/>
    </row>
    <row r="328" spans="1:34" s="356" customFormat="1" ht="40.5">
      <c r="A328" s="344">
        <v>18.010000000000002</v>
      </c>
      <c r="B328" s="363" t="s">
        <v>208</v>
      </c>
      <c r="C328" s="352"/>
      <c r="D328" s="347"/>
      <c r="E328" s="352"/>
      <c r="F328" s="347"/>
      <c r="G328" s="350"/>
      <c r="H328" s="350"/>
      <c r="I328" s="351"/>
      <c r="J328" s="351"/>
      <c r="K328" s="350"/>
      <c r="L328" s="350"/>
      <c r="M328" s="352"/>
      <c r="N328" s="347"/>
      <c r="O328" s="363"/>
      <c r="P328" s="363"/>
      <c r="Q328" s="363"/>
      <c r="R328" s="363"/>
      <c r="S328" s="365">
        <v>1.4999999999999999E-2</v>
      </c>
      <c r="T328" s="352">
        <v>400</v>
      </c>
      <c r="U328" s="347">
        <f>S328*T328</f>
        <v>6</v>
      </c>
      <c r="V328" s="352">
        <f t="shared" ref="V328:W328" si="158">O328+Q328+T328</f>
        <v>400</v>
      </c>
      <c r="W328" s="347">
        <f t="shared" si="158"/>
        <v>6</v>
      </c>
      <c r="X328" s="363"/>
      <c r="Y328" s="363"/>
      <c r="Z328" s="363"/>
      <c r="AA328" s="363"/>
      <c r="AB328" s="365">
        <v>1.4999999999999999E-2</v>
      </c>
      <c r="AC328" s="352">
        <v>400</v>
      </c>
      <c r="AD328" s="365">
        <v>5.92</v>
      </c>
      <c r="AE328" s="352">
        <f t="shared" ref="AE328" si="159">X328+Z328+AC328</f>
        <v>400</v>
      </c>
      <c r="AF328" s="347">
        <f t="shared" ref="AF328" si="160">Y328+AA328+AD328</f>
        <v>5.92</v>
      </c>
      <c r="AG328" s="354" t="s">
        <v>477</v>
      </c>
      <c r="AH328" s="355"/>
    </row>
    <row r="329" spans="1:34" s="356" customFormat="1" ht="21">
      <c r="A329" s="344">
        <f>+A328+0.01</f>
        <v>18.020000000000003</v>
      </c>
      <c r="B329" s="363" t="s">
        <v>209</v>
      </c>
      <c r="C329" s="363"/>
      <c r="D329" s="363"/>
      <c r="E329" s="352"/>
      <c r="F329" s="365"/>
      <c r="G329" s="375"/>
      <c r="H329" s="375"/>
      <c r="I329" s="366"/>
      <c r="J329" s="366"/>
      <c r="K329" s="375"/>
      <c r="L329" s="375"/>
      <c r="M329" s="363"/>
      <c r="N329" s="363"/>
      <c r="O329" s="363"/>
      <c r="P329" s="363"/>
      <c r="Q329" s="363"/>
      <c r="R329" s="363"/>
      <c r="S329" s="365"/>
      <c r="T329" s="363"/>
      <c r="U329" s="363"/>
      <c r="V329" s="363"/>
      <c r="W329" s="363"/>
      <c r="X329" s="363"/>
      <c r="Y329" s="363"/>
      <c r="Z329" s="363"/>
      <c r="AA329" s="363"/>
      <c r="AB329" s="365"/>
      <c r="AC329" s="363"/>
      <c r="AD329" s="363"/>
      <c r="AE329" s="363"/>
      <c r="AF329" s="363"/>
      <c r="AG329" s="363"/>
      <c r="AH329" s="355"/>
    </row>
    <row r="330" spans="1:34" s="356" customFormat="1" ht="21">
      <c r="A330" s="344"/>
      <c r="B330" s="376" t="s">
        <v>102</v>
      </c>
      <c r="C330" s="391">
        <f t="shared" ref="C330:F330" si="161">SUM(C328:C329)</f>
        <v>0</v>
      </c>
      <c r="D330" s="102">
        <f t="shared" si="161"/>
        <v>0</v>
      </c>
      <c r="E330" s="391">
        <f t="shared" si="161"/>
        <v>0</v>
      </c>
      <c r="F330" s="102">
        <f t="shared" si="161"/>
        <v>0</v>
      </c>
      <c r="G330" s="377"/>
      <c r="H330" s="377"/>
      <c r="I330" s="395"/>
      <c r="J330" s="395"/>
      <c r="K330" s="377"/>
      <c r="L330" s="377"/>
      <c r="M330" s="352">
        <f>C330-E330</f>
        <v>0</v>
      </c>
      <c r="N330" s="347">
        <f>D330-F330</f>
        <v>0</v>
      </c>
      <c r="O330" s="376"/>
      <c r="P330" s="376"/>
      <c r="Q330" s="376"/>
      <c r="R330" s="376"/>
      <c r="S330" s="376"/>
      <c r="T330" s="101">
        <f>SUM(T328:T329)</f>
        <v>400</v>
      </c>
      <c r="U330" s="102">
        <f>SUM(U328:U329)</f>
        <v>6</v>
      </c>
      <c r="V330" s="101">
        <f>SUM(V328:V329)</f>
        <v>400</v>
      </c>
      <c r="W330" s="102">
        <f>SUM(W328:W329)</f>
        <v>6</v>
      </c>
      <c r="X330" s="376"/>
      <c r="Y330" s="376"/>
      <c r="Z330" s="376"/>
      <c r="AA330" s="376"/>
      <c r="AB330" s="376"/>
      <c r="AC330" s="101">
        <f>SUM(AC328:AC329)</f>
        <v>400</v>
      </c>
      <c r="AD330" s="102">
        <f>SUM(AD328:AD329)</f>
        <v>5.92</v>
      </c>
      <c r="AE330" s="101">
        <f>SUM(AE328:AE329)</f>
        <v>400</v>
      </c>
      <c r="AF330" s="102">
        <f>SUM(AF328:AF329)</f>
        <v>5.92</v>
      </c>
      <c r="AG330" s="376"/>
      <c r="AH330" s="355"/>
    </row>
    <row r="331" spans="1:34" s="356" customFormat="1" ht="21">
      <c r="A331" s="346">
        <v>19</v>
      </c>
      <c r="B331" s="393" t="s">
        <v>210</v>
      </c>
      <c r="C331" s="393"/>
      <c r="D331" s="393"/>
      <c r="E331" s="101"/>
      <c r="F331" s="376"/>
      <c r="G331" s="397"/>
      <c r="H331" s="397"/>
      <c r="I331" s="394"/>
      <c r="J331" s="394"/>
      <c r="K331" s="397"/>
      <c r="L331" s="397"/>
      <c r="M331" s="393"/>
      <c r="N331" s="393"/>
      <c r="O331" s="393"/>
      <c r="P331" s="393"/>
      <c r="Q331" s="393"/>
      <c r="R331" s="393"/>
      <c r="S331" s="376"/>
      <c r="T331" s="393"/>
      <c r="U331" s="393"/>
      <c r="V331" s="393"/>
      <c r="W331" s="393"/>
      <c r="X331" s="393"/>
      <c r="Y331" s="393"/>
      <c r="Z331" s="393"/>
      <c r="AA331" s="393"/>
      <c r="AB331" s="376"/>
      <c r="AC331" s="393"/>
      <c r="AD331" s="393"/>
      <c r="AE331" s="393"/>
      <c r="AF331" s="393"/>
      <c r="AG331" s="393"/>
      <c r="AH331" s="355"/>
    </row>
    <row r="332" spans="1:34" s="356" customFormat="1" ht="40.5">
      <c r="A332" s="344">
        <v>19.010000000000002</v>
      </c>
      <c r="B332" s="363" t="s">
        <v>211</v>
      </c>
      <c r="C332" s="352">
        <v>259</v>
      </c>
      <c r="D332" s="364">
        <v>19.2</v>
      </c>
      <c r="E332" s="352">
        <v>255</v>
      </c>
      <c r="F332" s="347">
        <v>19.05</v>
      </c>
      <c r="G332" s="350">
        <f>E332/C332</f>
        <v>0.98455598455598459</v>
      </c>
      <c r="H332" s="350">
        <f>F332/D332</f>
        <v>0.99218750000000011</v>
      </c>
      <c r="I332" s="352">
        <v>259</v>
      </c>
      <c r="J332" s="347">
        <v>19.2</v>
      </c>
      <c r="K332" s="350">
        <f t="shared" ref="K332:K333" si="162">I332/C332</f>
        <v>1</v>
      </c>
      <c r="L332" s="350">
        <f t="shared" ref="L332:L333" si="163">J332/D332</f>
        <v>1</v>
      </c>
      <c r="M332" s="352">
        <f t="shared" ref="M332" si="164">C332-I332</f>
        <v>0</v>
      </c>
      <c r="N332" s="347">
        <f t="shared" ref="N332" si="165">D332-J332</f>
        <v>0</v>
      </c>
      <c r="O332" s="363"/>
      <c r="P332" s="363"/>
      <c r="Q332" s="363"/>
      <c r="R332" s="363"/>
      <c r="S332" s="365"/>
      <c r="T332" s="352">
        <v>259</v>
      </c>
      <c r="U332" s="347">
        <v>19.399999999999999</v>
      </c>
      <c r="V332" s="352">
        <f t="shared" ref="V332:W332" si="166">O332+Q332+T332</f>
        <v>259</v>
      </c>
      <c r="W332" s="347">
        <f t="shared" si="166"/>
        <v>19.399999999999999</v>
      </c>
      <c r="X332" s="363"/>
      <c r="Y332" s="363"/>
      <c r="Z332" s="363"/>
      <c r="AA332" s="363"/>
      <c r="AB332" s="365"/>
      <c r="AC332" s="352">
        <v>259</v>
      </c>
      <c r="AD332" s="347">
        <v>19.399999999999999</v>
      </c>
      <c r="AE332" s="352">
        <f t="shared" ref="AE332" si="167">X332+Z332+AC332</f>
        <v>259</v>
      </c>
      <c r="AF332" s="347">
        <f t="shared" ref="AF332" si="168">Y332+AA332+AD332</f>
        <v>19.399999999999999</v>
      </c>
      <c r="AG332" s="354" t="s">
        <v>477</v>
      </c>
      <c r="AH332" s="355"/>
    </row>
    <row r="333" spans="1:34" ht="21">
      <c r="A333" s="329"/>
      <c r="B333" s="3" t="s">
        <v>102</v>
      </c>
      <c r="C333" s="1">
        <f t="shared" ref="C333:F333" si="169">SUM(C332)</f>
        <v>259</v>
      </c>
      <c r="D333" s="40">
        <f t="shared" si="169"/>
        <v>19.2</v>
      </c>
      <c r="E333" s="1">
        <f t="shared" si="169"/>
        <v>255</v>
      </c>
      <c r="F333" s="40">
        <f t="shared" si="169"/>
        <v>19.05</v>
      </c>
      <c r="G333" s="41">
        <f>E333/C333</f>
        <v>0.98455598455598459</v>
      </c>
      <c r="H333" s="41">
        <f>F333/D333</f>
        <v>0.99218750000000011</v>
      </c>
      <c r="I333" s="1">
        <f t="shared" ref="I333:J333" si="170">SUM(I332)</f>
        <v>259</v>
      </c>
      <c r="J333" s="330">
        <f t="shared" si="170"/>
        <v>19.2</v>
      </c>
      <c r="K333" s="38">
        <f t="shared" si="162"/>
        <v>1</v>
      </c>
      <c r="L333" s="38">
        <f t="shared" si="163"/>
        <v>1</v>
      </c>
      <c r="M333" s="1">
        <f t="shared" ref="M333:N333" si="171">SUM(M332)</f>
        <v>0</v>
      </c>
      <c r="N333" s="40">
        <f t="shared" si="171"/>
        <v>0</v>
      </c>
      <c r="O333" s="3"/>
      <c r="P333" s="3"/>
      <c r="Q333" s="3"/>
      <c r="R333" s="3"/>
      <c r="S333" s="3"/>
      <c r="T333" s="101">
        <f>SUM(T332)</f>
        <v>259</v>
      </c>
      <c r="U333" s="102">
        <f>SUM(U332)</f>
        <v>19.399999999999999</v>
      </c>
      <c r="V333" s="101">
        <f>SUM(V332)</f>
        <v>259</v>
      </c>
      <c r="W333" s="102">
        <f>SUM(W332)</f>
        <v>19.399999999999999</v>
      </c>
      <c r="X333" s="3"/>
      <c r="Y333" s="3"/>
      <c r="Z333" s="3"/>
      <c r="AA333" s="3"/>
      <c r="AB333" s="3"/>
      <c r="AC333" s="101">
        <f>SUM(AC332)</f>
        <v>259</v>
      </c>
      <c r="AD333" s="102">
        <f>SUM(AD332)</f>
        <v>19.399999999999999</v>
      </c>
      <c r="AE333" s="101">
        <f>SUM(AE332)</f>
        <v>259</v>
      </c>
      <c r="AF333" s="102">
        <f>SUM(AF332)</f>
        <v>19.399999999999999</v>
      </c>
      <c r="AG333" s="3"/>
      <c r="AH333" s="286"/>
    </row>
    <row r="334" spans="1:34" ht="40.5">
      <c r="A334" s="329" t="s">
        <v>212</v>
      </c>
      <c r="B334" s="2" t="s">
        <v>213</v>
      </c>
      <c r="C334" s="2"/>
      <c r="D334" s="2"/>
      <c r="E334" s="328"/>
      <c r="F334" s="3"/>
      <c r="G334" s="74"/>
      <c r="H334" s="74"/>
      <c r="I334" s="104"/>
      <c r="J334" s="104"/>
      <c r="K334" s="74"/>
      <c r="L334" s="74"/>
      <c r="M334" s="2"/>
      <c r="N334" s="2"/>
      <c r="O334" s="2"/>
      <c r="P334" s="2"/>
      <c r="Q334" s="2"/>
      <c r="R334" s="2"/>
      <c r="S334" s="3"/>
      <c r="T334" s="2"/>
      <c r="U334" s="2"/>
      <c r="V334" s="2"/>
      <c r="W334" s="2"/>
      <c r="X334" s="2"/>
      <c r="Y334" s="2"/>
      <c r="Z334" s="2"/>
      <c r="AA334" s="2"/>
      <c r="AB334" s="3"/>
      <c r="AC334" s="2"/>
      <c r="AD334" s="2"/>
      <c r="AE334" s="2"/>
      <c r="AF334" s="2"/>
      <c r="AG334" s="2"/>
      <c r="AH334" s="286"/>
    </row>
    <row r="335" spans="1:34" ht="21">
      <c r="A335" s="4">
        <v>20</v>
      </c>
      <c r="B335" s="2" t="s">
        <v>214</v>
      </c>
      <c r="C335" s="2"/>
      <c r="D335" s="2"/>
      <c r="E335" s="328"/>
      <c r="F335" s="3"/>
      <c r="G335" s="74"/>
      <c r="H335" s="74"/>
      <c r="I335" s="104"/>
      <c r="J335" s="104"/>
      <c r="K335" s="74"/>
      <c r="L335" s="74"/>
      <c r="M335" s="2"/>
      <c r="N335" s="2"/>
      <c r="O335" s="2"/>
      <c r="P335" s="2"/>
      <c r="Q335" s="2"/>
      <c r="R335" s="2"/>
      <c r="S335" s="3"/>
      <c r="T335" s="2"/>
      <c r="U335" s="2"/>
      <c r="V335" s="2"/>
      <c r="W335" s="2"/>
      <c r="X335" s="2"/>
      <c r="Y335" s="2"/>
      <c r="Z335" s="2"/>
      <c r="AA335" s="2"/>
      <c r="AB335" s="3"/>
      <c r="AC335" s="2"/>
      <c r="AD335" s="2"/>
      <c r="AE335" s="2"/>
      <c r="AF335" s="2"/>
      <c r="AG335" s="2"/>
      <c r="AH335" s="286"/>
    </row>
    <row r="336" spans="1:34" s="356" customFormat="1" ht="40.5">
      <c r="A336" s="398">
        <v>20.010000000000002</v>
      </c>
      <c r="B336" s="363" t="s">
        <v>215</v>
      </c>
      <c r="C336" s="352">
        <v>244</v>
      </c>
      <c r="D336" s="364">
        <v>7.32</v>
      </c>
      <c r="E336" s="352">
        <v>231</v>
      </c>
      <c r="F336" s="347">
        <v>6.51</v>
      </c>
      <c r="G336" s="350">
        <f>E336/C336</f>
        <v>0.94672131147540983</v>
      </c>
      <c r="H336" s="350">
        <f>F336/D336</f>
        <v>0.8893442622950819</v>
      </c>
      <c r="I336" s="399">
        <v>231</v>
      </c>
      <c r="J336" s="351">
        <v>5.25</v>
      </c>
      <c r="K336" s="350">
        <f t="shared" ref="K336:K337" si="172">I336/C336</f>
        <v>0.94672131147540983</v>
      </c>
      <c r="L336" s="350">
        <f t="shared" ref="L336:L337" si="173">J336/D336</f>
        <v>0.71721311475409832</v>
      </c>
      <c r="M336" s="352">
        <f t="shared" ref="M336" si="174">C336-I336</f>
        <v>13</v>
      </c>
      <c r="N336" s="347">
        <f t="shared" ref="N336" si="175">D336-J336</f>
        <v>2.0700000000000003</v>
      </c>
      <c r="O336" s="363"/>
      <c r="P336" s="363"/>
      <c r="Q336" s="363"/>
      <c r="R336" s="363"/>
      <c r="S336" s="353">
        <v>0.03</v>
      </c>
      <c r="T336" s="352">
        <v>231</v>
      </c>
      <c r="U336" s="364">
        <f>S336*T336</f>
        <v>6.93</v>
      </c>
      <c r="V336" s="352">
        <f t="shared" ref="V336:W336" si="176">O336+Q336+T336</f>
        <v>231</v>
      </c>
      <c r="W336" s="347">
        <f t="shared" si="176"/>
        <v>6.93</v>
      </c>
      <c r="X336" s="363"/>
      <c r="Y336" s="363"/>
      <c r="Z336" s="363"/>
      <c r="AA336" s="363"/>
      <c r="AB336" s="353">
        <v>0.03</v>
      </c>
      <c r="AC336" s="352">
        <v>231</v>
      </c>
      <c r="AD336" s="364">
        <f>AB336*AC336</f>
        <v>6.93</v>
      </c>
      <c r="AE336" s="352">
        <f t="shared" ref="AE336" si="177">X336+Z336+AC336</f>
        <v>231</v>
      </c>
      <c r="AF336" s="347">
        <f t="shared" ref="AF336" si="178">Y336+AA336+AD336</f>
        <v>6.93</v>
      </c>
      <c r="AG336" s="363" t="s">
        <v>477</v>
      </c>
      <c r="AH336" s="355"/>
    </row>
    <row r="337" spans="1:34" s="356" customFormat="1" ht="21">
      <c r="A337" s="344"/>
      <c r="B337" s="376" t="s">
        <v>102</v>
      </c>
      <c r="C337" s="101">
        <f t="shared" ref="C337:D337" si="179">SUM(C336)</f>
        <v>244</v>
      </c>
      <c r="D337" s="376">
        <f t="shared" si="179"/>
        <v>7.32</v>
      </c>
      <c r="E337" s="101">
        <f>SUM(E336)</f>
        <v>231</v>
      </c>
      <c r="F337" s="102">
        <f>SUM(F336)</f>
        <v>6.51</v>
      </c>
      <c r="G337" s="377">
        <f>E337/C337</f>
        <v>0.94672131147540983</v>
      </c>
      <c r="H337" s="377">
        <f>F337/D337</f>
        <v>0.8893442622950819</v>
      </c>
      <c r="I337" s="101">
        <f>SUM(I336)</f>
        <v>231</v>
      </c>
      <c r="J337" s="102">
        <f>SUM(J336)</f>
        <v>5.25</v>
      </c>
      <c r="K337" s="350">
        <f t="shared" si="172"/>
        <v>0.94672131147540983</v>
      </c>
      <c r="L337" s="350">
        <f t="shared" si="173"/>
        <v>0.71721311475409832</v>
      </c>
      <c r="M337" s="101">
        <f>SUM(M336)</f>
        <v>13</v>
      </c>
      <c r="N337" s="102">
        <f>SUM(N336)</f>
        <v>2.0700000000000003</v>
      </c>
      <c r="O337" s="376"/>
      <c r="P337" s="376"/>
      <c r="Q337" s="376"/>
      <c r="R337" s="376"/>
      <c r="S337" s="376"/>
      <c r="T337" s="101">
        <f>SUM(T336)</f>
        <v>231</v>
      </c>
      <c r="U337" s="102">
        <f>SUM(U336)</f>
        <v>6.93</v>
      </c>
      <c r="V337" s="101">
        <f>SUM(V336)</f>
        <v>231</v>
      </c>
      <c r="W337" s="102">
        <f>SUM(W336)</f>
        <v>6.93</v>
      </c>
      <c r="X337" s="376"/>
      <c r="Y337" s="376"/>
      <c r="Z337" s="376"/>
      <c r="AA337" s="376"/>
      <c r="AB337" s="376"/>
      <c r="AC337" s="101">
        <f>SUM(AC336)</f>
        <v>231</v>
      </c>
      <c r="AD337" s="102">
        <f>SUM(AD336)</f>
        <v>6.93</v>
      </c>
      <c r="AE337" s="101">
        <f>SUM(AE336)</f>
        <v>231</v>
      </c>
      <c r="AF337" s="102">
        <f>SUM(AF336)</f>
        <v>6.93</v>
      </c>
      <c r="AG337" s="376"/>
      <c r="AH337" s="355"/>
    </row>
    <row r="338" spans="1:34" s="356" customFormat="1" ht="40.5">
      <c r="A338" s="346">
        <v>21</v>
      </c>
      <c r="B338" s="393" t="s">
        <v>216</v>
      </c>
      <c r="C338" s="393"/>
      <c r="D338" s="393"/>
      <c r="E338" s="101"/>
      <c r="F338" s="376"/>
      <c r="G338" s="393"/>
      <c r="H338" s="397"/>
      <c r="I338" s="394"/>
      <c r="J338" s="394"/>
      <c r="K338" s="397"/>
      <c r="L338" s="397"/>
      <c r="M338" s="393"/>
      <c r="N338" s="393"/>
      <c r="O338" s="393"/>
      <c r="P338" s="393"/>
      <c r="Q338" s="393"/>
      <c r="R338" s="393"/>
      <c r="S338" s="376"/>
      <c r="T338" s="393"/>
      <c r="U338" s="393"/>
      <c r="V338" s="393"/>
      <c r="W338" s="393"/>
      <c r="X338" s="393"/>
      <c r="Y338" s="393"/>
      <c r="Z338" s="393"/>
      <c r="AA338" s="393"/>
      <c r="AB338" s="376"/>
      <c r="AC338" s="393"/>
      <c r="AD338" s="393"/>
      <c r="AE338" s="393"/>
      <c r="AF338" s="393"/>
      <c r="AG338" s="393"/>
      <c r="AH338" s="355"/>
    </row>
    <row r="339" spans="1:34" s="379" customFormat="1" ht="21">
      <c r="A339" s="344">
        <v>21.01</v>
      </c>
      <c r="B339" s="363" t="s">
        <v>217</v>
      </c>
      <c r="C339" s="352">
        <f>AE339</f>
        <v>1</v>
      </c>
      <c r="D339" s="347">
        <v>12.5</v>
      </c>
      <c r="E339" s="352"/>
      <c r="F339" s="364">
        <v>2.0499999999999998</v>
      </c>
      <c r="G339" s="400"/>
      <c r="H339" s="350">
        <f>F339/D339</f>
        <v>0.16399999999999998</v>
      </c>
      <c r="I339" s="351"/>
      <c r="J339" s="347">
        <v>2.0499999999999998</v>
      </c>
      <c r="K339" s="350"/>
      <c r="L339" s="350">
        <f t="shared" ref="L339:L343" si="180">J339/D339</f>
        <v>0.16399999999999998</v>
      </c>
      <c r="M339" s="352"/>
      <c r="N339" s="347">
        <f t="shared" ref="N339:N342" si="181">D339-J339</f>
        <v>10.45</v>
      </c>
      <c r="O339" s="363"/>
      <c r="P339" s="363"/>
      <c r="Q339" s="363"/>
      <c r="R339" s="363"/>
      <c r="S339" s="349"/>
      <c r="T339" s="401">
        <v>8400</v>
      </c>
      <c r="U339" s="349">
        <v>18.5</v>
      </c>
      <c r="V339" s="352">
        <f t="shared" ref="V339:V340" si="182">O339+Q339+T339</f>
        <v>8400</v>
      </c>
      <c r="W339" s="347">
        <f t="shared" ref="W339:W340" si="183">P339+R339+U339</f>
        <v>18.5</v>
      </c>
      <c r="X339" s="363"/>
      <c r="Y339" s="363"/>
      <c r="Z339" s="363"/>
      <c r="AA339" s="363"/>
      <c r="AB339" s="349">
        <v>12.5</v>
      </c>
      <c r="AC339" s="401">
        <v>1</v>
      </c>
      <c r="AD339" s="349">
        <v>12.5</v>
      </c>
      <c r="AE339" s="352">
        <f>X339+Z339+AC339</f>
        <v>1</v>
      </c>
      <c r="AF339" s="347">
        <f>Y339+AA339+AD339</f>
        <v>12.5</v>
      </c>
      <c r="AG339" s="581" t="s">
        <v>573</v>
      </c>
      <c r="AH339" s="378"/>
    </row>
    <row r="340" spans="1:34" s="379" customFormat="1" ht="21">
      <c r="A340" s="344">
        <v>21.02</v>
      </c>
      <c r="B340" s="363" t="s">
        <v>218</v>
      </c>
      <c r="C340" s="352">
        <f t="shared" ref="C340:C341" si="184">AE340</f>
        <v>1</v>
      </c>
      <c r="D340" s="347">
        <v>12.5</v>
      </c>
      <c r="E340" s="352"/>
      <c r="F340" s="364"/>
      <c r="G340" s="400"/>
      <c r="H340" s="350">
        <f>F340/D340</f>
        <v>0</v>
      </c>
      <c r="I340" s="351"/>
      <c r="J340" s="347">
        <v>0</v>
      </c>
      <c r="K340" s="350"/>
      <c r="L340" s="350">
        <f t="shared" si="180"/>
        <v>0</v>
      </c>
      <c r="M340" s="352"/>
      <c r="N340" s="347">
        <f t="shared" si="181"/>
        <v>12.5</v>
      </c>
      <c r="O340" s="363"/>
      <c r="P340" s="363"/>
      <c r="Q340" s="363"/>
      <c r="R340" s="363"/>
      <c r="S340" s="349"/>
      <c r="T340" s="401">
        <v>27800</v>
      </c>
      <c r="U340" s="349">
        <v>31.5</v>
      </c>
      <c r="V340" s="352">
        <f t="shared" si="182"/>
        <v>27800</v>
      </c>
      <c r="W340" s="347">
        <f t="shared" si="183"/>
        <v>31.5</v>
      </c>
      <c r="X340" s="363"/>
      <c r="Y340" s="363"/>
      <c r="Z340" s="363"/>
      <c r="AA340" s="363"/>
      <c r="AB340" s="349">
        <v>12.5</v>
      </c>
      <c r="AC340" s="401">
        <v>1</v>
      </c>
      <c r="AD340" s="349">
        <v>12.5</v>
      </c>
      <c r="AE340" s="352">
        <f t="shared" ref="AE340:AE342" si="185">X340+Z340+AC340</f>
        <v>1</v>
      </c>
      <c r="AF340" s="347">
        <f t="shared" ref="AF340:AF342" si="186">Y340+AA340+AD340</f>
        <v>12.5</v>
      </c>
      <c r="AG340" s="581"/>
      <c r="AH340" s="378"/>
    </row>
    <row r="341" spans="1:34" s="379" customFormat="1" ht="40.5">
      <c r="A341" s="344">
        <f t="shared" ref="A341:A342" si="187">+A340+0.01</f>
        <v>21.03</v>
      </c>
      <c r="B341" s="363" t="s">
        <v>219</v>
      </c>
      <c r="C341" s="352">
        <f t="shared" si="184"/>
        <v>1</v>
      </c>
      <c r="D341" s="347">
        <v>12.5</v>
      </c>
      <c r="E341" s="352"/>
      <c r="F341" s="364"/>
      <c r="G341" s="400"/>
      <c r="H341" s="350">
        <f>F341/D341</f>
        <v>0</v>
      </c>
      <c r="I341" s="351"/>
      <c r="J341" s="347">
        <v>0</v>
      </c>
      <c r="K341" s="350"/>
      <c r="L341" s="350">
        <f t="shared" si="180"/>
        <v>0</v>
      </c>
      <c r="M341" s="352"/>
      <c r="N341" s="347">
        <f t="shared" si="181"/>
        <v>12.5</v>
      </c>
      <c r="O341" s="363"/>
      <c r="P341" s="363"/>
      <c r="Q341" s="363"/>
      <c r="R341" s="363"/>
      <c r="S341" s="349"/>
      <c r="T341" s="347"/>
      <c r="U341" s="349"/>
      <c r="V341" s="352"/>
      <c r="W341" s="347"/>
      <c r="X341" s="363"/>
      <c r="Y341" s="363"/>
      <c r="Z341" s="363"/>
      <c r="AA341" s="363"/>
      <c r="AB341" s="349">
        <v>12.5</v>
      </c>
      <c r="AC341" s="401">
        <v>1</v>
      </c>
      <c r="AD341" s="349">
        <v>12.5</v>
      </c>
      <c r="AE341" s="352">
        <f t="shared" si="185"/>
        <v>1</v>
      </c>
      <c r="AF341" s="347">
        <f t="shared" si="186"/>
        <v>12.5</v>
      </c>
      <c r="AG341" s="581"/>
      <c r="AH341" s="378"/>
    </row>
    <row r="342" spans="1:34" s="379" customFormat="1" ht="40.5">
      <c r="A342" s="344">
        <f t="shared" si="187"/>
        <v>21.040000000000003</v>
      </c>
      <c r="B342" s="363" t="s">
        <v>220</v>
      </c>
      <c r="C342" s="352">
        <f>AE342</f>
        <v>1</v>
      </c>
      <c r="D342" s="347">
        <v>12.5</v>
      </c>
      <c r="E342" s="352"/>
      <c r="F342" s="364"/>
      <c r="G342" s="400"/>
      <c r="H342" s="350">
        <f>F342/D342</f>
        <v>0</v>
      </c>
      <c r="I342" s="351"/>
      <c r="J342" s="351"/>
      <c r="K342" s="350"/>
      <c r="L342" s="350">
        <f t="shared" si="180"/>
        <v>0</v>
      </c>
      <c r="M342" s="352"/>
      <c r="N342" s="347">
        <f t="shared" si="181"/>
        <v>12.5</v>
      </c>
      <c r="O342" s="363"/>
      <c r="P342" s="363"/>
      <c r="Q342" s="363"/>
      <c r="R342" s="363"/>
      <c r="S342" s="349"/>
      <c r="T342" s="347"/>
      <c r="U342" s="349"/>
      <c r="V342" s="352"/>
      <c r="W342" s="347"/>
      <c r="X342" s="363"/>
      <c r="Y342" s="363"/>
      <c r="Z342" s="363"/>
      <c r="AA342" s="363"/>
      <c r="AB342" s="349">
        <v>12.5</v>
      </c>
      <c r="AC342" s="401">
        <v>1</v>
      </c>
      <c r="AD342" s="349">
        <v>12.5</v>
      </c>
      <c r="AE342" s="352">
        <f t="shared" si="185"/>
        <v>1</v>
      </c>
      <c r="AF342" s="347">
        <f t="shared" si="186"/>
        <v>12.5</v>
      </c>
      <c r="AG342" s="581"/>
      <c r="AH342" s="378"/>
    </row>
    <row r="343" spans="1:34" s="379" customFormat="1" ht="21">
      <c r="A343" s="344"/>
      <c r="B343" s="376" t="s">
        <v>102</v>
      </c>
      <c r="C343" s="391">
        <f t="shared" ref="C343:F343" si="188">SUM(C339:C342)</f>
        <v>4</v>
      </c>
      <c r="D343" s="102">
        <f t="shared" si="188"/>
        <v>50</v>
      </c>
      <c r="E343" s="416">
        <f t="shared" si="188"/>
        <v>0</v>
      </c>
      <c r="F343" s="102">
        <f t="shared" si="188"/>
        <v>2.0499999999999998</v>
      </c>
      <c r="G343" s="417"/>
      <c r="H343" s="377">
        <f>F343/D343</f>
        <v>4.0999999999999995E-2</v>
      </c>
      <c r="I343" s="391">
        <f t="shared" ref="I343:J343" si="189">SUM(I339:I342)</f>
        <v>0</v>
      </c>
      <c r="J343" s="102">
        <f t="shared" si="189"/>
        <v>2.0499999999999998</v>
      </c>
      <c r="K343" s="377"/>
      <c r="L343" s="350">
        <f t="shared" si="180"/>
        <v>4.0999999999999995E-2</v>
      </c>
      <c r="M343" s="391">
        <f t="shared" ref="M343:N343" si="190">SUM(M339:M342)</f>
        <v>0</v>
      </c>
      <c r="N343" s="102">
        <f t="shared" si="190"/>
        <v>47.95</v>
      </c>
      <c r="O343" s="376"/>
      <c r="P343" s="376"/>
      <c r="Q343" s="376"/>
      <c r="R343" s="376"/>
      <c r="S343" s="376"/>
      <c r="T343" s="391">
        <f>SUM(T339:T342)</f>
        <v>36200</v>
      </c>
      <c r="U343" s="102">
        <f>SUM(U339:U342)</f>
        <v>50</v>
      </c>
      <c r="V343" s="416">
        <f>SUM(V339:V342)</f>
        <v>36200</v>
      </c>
      <c r="W343" s="102">
        <f>SUM(W339:W342)</f>
        <v>50</v>
      </c>
      <c r="X343" s="376"/>
      <c r="Y343" s="376"/>
      <c r="Z343" s="376"/>
      <c r="AA343" s="376"/>
      <c r="AB343" s="376"/>
      <c r="AC343" s="391">
        <v>1</v>
      </c>
      <c r="AD343" s="102">
        <f>SUM(AD339:AD342)</f>
        <v>50</v>
      </c>
      <c r="AE343" s="416">
        <v>1</v>
      </c>
      <c r="AF343" s="102">
        <f>SUM(AF339:AF342)</f>
        <v>50</v>
      </c>
      <c r="AG343" s="376"/>
      <c r="AH343" s="378"/>
    </row>
    <row r="344" spans="1:34" ht="21">
      <c r="A344" s="4">
        <v>22</v>
      </c>
      <c r="B344" s="2" t="s">
        <v>221</v>
      </c>
      <c r="C344" s="2"/>
      <c r="D344" s="2"/>
      <c r="E344" s="328"/>
      <c r="F344" s="3"/>
      <c r="G344" s="2"/>
      <c r="H344" s="2"/>
      <c r="I344" s="104"/>
      <c r="J344" s="104"/>
      <c r="K344" s="2"/>
      <c r="L344" s="2"/>
      <c r="M344" s="2"/>
      <c r="N344" s="2"/>
      <c r="O344" s="2"/>
      <c r="P344" s="2"/>
      <c r="Q344" s="2"/>
      <c r="R344" s="2"/>
      <c r="S344" s="3"/>
      <c r="T344" s="2"/>
      <c r="U344" s="2"/>
      <c r="V344" s="2"/>
      <c r="W344" s="2"/>
      <c r="X344" s="2"/>
      <c r="Y344" s="2"/>
      <c r="Z344" s="2"/>
      <c r="AA344" s="2"/>
      <c r="AB344" s="3"/>
      <c r="AC344" s="2"/>
      <c r="AD344" s="2"/>
      <c r="AE344" s="2"/>
      <c r="AF344" s="2"/>
      <c r="AG344" s="2"/>
      <c r="AH344" s="286"/>
    </row>
    <row r="345" spans="1:34" ht="21">
      <c r="A345" s="329">
        <v>22.01</v>
      </c>
      <c r="B345" s="5" t="s">
        <v>222</v>
      </c>
      <c r="C345" s="5"/>
      <c r="D345" s="5"/>
      <c r="E345" s="332"/>
      <c r="F345" s="6"/>
      <c r="G345" s="5"/>
      <c r="H345" s="5"/>
      <c r="I345" s="105"/>
      <c r="J345" s="105"/>
      <c r="K345" s="5"/>
      <c r="L345" s="5"/>
      <c r="M345" s="5"/>
      <c r="N345" s="5"/>
      <c r="O345" s="5"/>
      <c r="P345" s="5"/>
      <c r="Q345" s="5"/>
      <c r="R345" s="5"/>
      <c r="S345" s="69"/>
      <c r="T345" s="5"/>
      <c r="U345" s="5"/>
      <c r="V345" s="5"/>
      <c r="W345" s="5"/>
      <c r="X345" s="5"/>
      <c r="Y345" s="5"/>
      <c r="Z345" s="5"/>
      <c r="AA345" s="5"/>
      <c r="AB345" s="69"/>
      <c r="AC345" s="5"/>
      <c r="AD345" s="5"/>
      <c r="AE345" s="5"/>
      <c r="AF345" s="5"/>
      <c r="AG345" s="5"/>
      <c r="AH345" s="286"/>
    </row>
    <row r="346" spans="1:34" ht="40.5">
      <c r="A346" s="329">
        <v>22.02</v>
      </c>
      <c r="B346" s="5" t="s">
        <v>223</v>
      </c>
      <c r="C346" s="332">
        <v>1632</v>
      </c>
      <c r="D346" s="70">
        <v>4.8959999999999999</v>
      </c>
      <c r="E346" s="332"/>
      <c r="F346" s="6"/>
      <c r="G346" s="38">
        <f>E346/C346</f>
        <v>0</v>
      </c>
      <c r="H346" s="38">
        <f>F346/D346</f>
        <v>0</v>
      </c>
      <c r="I346" s="121">
        <v>0</v>
      </c>
      <c r="J346" s="121">
        <v>0</v>
      </c>
      <c r="K346" s="38">
        <f t="shared" ref="K346" si="191">I346/C346</f>
        <v>0</v>
      </c>
      <c r="L346" s="38">
        <f t="shared" ref="L346" si="192">J346/D346</f>
        <v>0</v>
      </c>
      <c r="M346" s="332">
        <f t="shared" ref="M346" si="193">C346-I346</f>
        <v>1632</v>
      </c>
      <c r="N346" s="37">
        <f t="shared" ref="N346" si="194">D346-J346</f>
        <v>4.8959999999999999</v>
      </c>
      <c r="O346" s="5"/>
      <c r="P346" s="5"/>
      <c r="Q346" s="5"/>
      <c r="R346" s="5"/>
      <c r="S346" s="69">
        <v>3.0000000000000001E-3</v>
      </c>
      <c r="T346" s="332">
        <v>1766</v>
      </c>
      <c r="U346" s="70">
        <f>S346*T346</f>
        <v>5.298</v>
      </c>
      <c r="V346" s="332">
        <f t="shared" ref="V346:W346" si="195">O346+Q346+T346</f>
        <v>1766</v>
      </c>
      <c r="W346" s="37">
        <f t="shared" si="195"/>
        <v>5.298</v>
      </c>
      <c r="X346" s="5"/>
      <c r="Y346" s="5"/>
      <c r="Z346" s="5"/>
      <c r="AA346" s="5"/>
      <c r="AB346" s="69">
        <v>3.0000000000000001E-3</v>
      </c>
      <c r="AC346" s="332">
        <v>1686</v>
      </c>
      <c r="AD346" s="70">
        <f>AB346*AC346</f>
        <v>5.0579999999999998</v>
      </c>
      <c r="AE346" s="332">
        <f t="shared" ref="AE346" si="196">X346+Z346+AC346</f>
        <v>1686</v>
      </c>
      <c r="AF346" s="37">
        <f t="shared" ref="AF346" si="197">Y346+AA346+AD346</f>
        <v>5.0579999999999998</v>
      </c>
      <c r="AG346" s="363" t="s">
        <v>477</v>
      </c>
      <c r="AH346" s="286"/>
    </row>
    <row r="347" spans="1:34" ht="21">
      <c r="A347" s="329"/>
      <c r="B347" s="17" t="s">
        <v>100</v>
      </c>
      <c r="C347" s="16">
        <f t="shared" ref="C347:F347" si="198">SUM(C346)</f>
        <v>1632</v>
      </c>
      <c r="D347" s="77">
        <f t="shared" si="198"/>
        <v>4.8959999999999999</v>
      </c>
      <c r="E347" s="16">
        <f t="shared" si="198"/>
        <v>0</v>
      </c>
      <c r="F347" s="17">
        <f t="shared" si="198"/>
        <v>0</v>
      </c>
      <c r="G347" s="41">
        <f>E347/C347</f>
        <v>0</v>
      </c>
      <c r="H347" s="41">
        <f>F347/D347</f>
        <v>0</v>
      </c>
      <c r="I347" s="16">
        <f t="shared" ref="I347:J347" si="199">SUM(I346)</f>
        <v>0</v>
      </c>
      <c r="J347" s="77">
        <f t="shared" si="199"/>
        <v>0</v>
      </c>
      <c r="K347" s="41">
        <f t="shared" ref="K347" si="200">I347/C347</f>
        <v>0</v>
      </c>
      <c r="L347" s="41">
        <f t="shared" ref="L347" si="201">J347/D347</f>
        <v>0</v>
      </c>
      <c r="M347" s="16">
        <f t="shared" ref="M347:N347" si="202">SUM(M346)</f>
        <v>1632</v>
      </c>
      <c r="N347" s="77">
        <f t="shared" si="202"/>
        <v>4.8959999999999999</v>
      </c>
      <c r="O347" s="17"/>
      <c r="P347" s="17"/>
      <c r="Q347" s="17"/>
      <c r="R347" s="17"/>
      <c r="S347" s="17"/>
      <c r="T347" s="16">
        <f>SUM(T346)</f>
        <v>1766</v>
      </c>
      <c r="U347" s="17">
        <f>SUM(U346)</f>
        <v>5.298</v>
      </c>
      <c r="V347" s="16">
        <f>SUM(V346)</f>
        <v>1766</v>
      </c>
      <c r="W347" s="77">
        <f>SUM(W346)</f>
        <v>5.298</v>
      </c>
      <c r="X347" s="17"/>
      <c r="Y347" s="17"/>
      <c r="Z347" s="17"/>
      <c r="AA347" s="17"/>
      <c r="AB347" s="17"/>
      <c r="AC347" s="16">
        <f>SUM(AC346)</f>
        <v>1686</v>
      </c>
      <c r="AD347" s="17">
        <f>SUM(AD346)</f>
        <v>5.0579999999999998</v>
      </c>
      <c r="AE347" s="16">
        <f>SUM(AE346)</f>
        <v>1686</v>
      </c>
      <c r="AF347" s="77">
        <f>SUM(AF346)</f>
        <v>5.0579999999999998</v>
      </c>
      <c r="AG347" s="17"/>
      <c r="AH347" s="286"/>
    </row>
    <row r="348" spans="1:34" ht="21">
      <c r="A348" s="330" t="s">
        <v>212</v>
      </c>
      <c r="B348" s="2" t="s">
        <v>224</v>
      </c>
      <c r="C348" s="2"/>
      <c r="D348" s="2"/>
      <c r="E348" s="328"/>
      <c r="F348" s="3"/>
      <c r="G348" s="78"/>
      <c r="H348" s="78"/>
      <c r="I348" s="121"/>
      <c r="J348" s="121"/>
      <c r="K348" s="78"/>
      <c r="L348" s="78"/>
      <c r="M348" s="2"/>
      <c r="N348" s="2"/>
      <c r="O348" s="2"/>
      <c r="P348" s="2"/>
      <c r="Q348" s="2"/>
      <c r="R348" s="2"/>
      <c r="S348" s="3"/>
      <c r="T348" s="2"/>
      <c r="U348" s="2"/>
      <c r="V348" s="2"/>
      <c r="W348" s="2"/>
      <c r="X348" s="2"/>
      <c r="Y348" s="2"/>
      <c r="Z348" s="2"/>
      <c r="AA348" s="2"/>
      <c r="AB348" s="3"/>
      <c r="AC348" s="2"/>
      <c r="AD348" s="2"/>
      <c r="AE348" s="2"/>
      <c r="AF348" s="2"/>
      <c r="AG348" s="2"/>
      <c r="AH348" s="286"/>
    </row>
    <row r="349" spans="1:34" ht="21">
      <c r="A349" s="4">
        <v>23</v>
      </c>
      <c r="B349" s="2" t="s">
        <v>225</v>
      </c>
      <c r="C349" s="2"/>
      <c r="D349" s="2"/>
      <c r="E349" s="328"/>
      <c r="F349" s="3"/>
      <c r="G349" s="79"/>
      <c r="H349" s="79"/>
      <c r="I349" s="104"/>
      <c r="J349" s="104"/>
      <c r="K349" s="79"/>
      <c r="L349" s="79"/>
      <c r="M349" s="2"/>
      <c r="N349" s="2"/>
      <c r="O349" s="2"/>
      <c r="P349" s="2"/>
      <c r="Q349" s="2"/>
      <c r="R349" s="2"/>
      <c r="S349" s="3"/>
      <c r="T349" s="2"/>
      <c r="U349" s="2"/>
      <c r="V349" s="2"/>
      <c r="W349" s="2"/>
      <c r="X349" s="2"/>
      <c r="Y349" s="2"/>
      <c r="Z349" s="2"/>
      <c r="AA349" s="2"/>
      <c r="AB349" s="3"/>
      <c r="AC349" s="2"/>
      <c r="AD349" s="2"/>
      <c r="AE349" s="2"/>
      <c r="AF349" s="2"/>
      <c r="AG349" s="2"/>
      <c r="AH349" s="286"/>
    </row>
    <row r="350" spans="1:34" ht="21">
      <c r="A350" s="329">
        <v>23.01</v>
      </c>
      <c r="B350" s="5" t="s">
        <v>226</v>
      </c>
      <c r="C350" s="5"/>
      <c r="D350" s="5"/>
      <c r="E350" s="332"/>
      <c r="F350" s="6"/>
      <c r="G350" s="80"/>
      <c r="H350" s="80"/>
      <c r="I350" s="105"/>
      <c r="J350" s="105"/>
      <c r="K350" s="80"/>
      <c r="L350" s="80"/>
      <c r="M350" s="5"/>
      <c r="N350" s="5"/>
      <c r="O350" s="5"/>
      <c r="P350" s="5"/>
      <c r="Q350" s="5"/>
      <c r="R350" s="5"/>
      <c r="S350" s="81"/>
      <c r="T350" s="5"/>
      <c r="U350" s="5"/>
      <c r="V350" s="5"/>
      <c r="W350" s="5"/>
      <c r="X350" s="5"/>
      <c r="Y350" s="5"/>
      <c r="Z350" s="5"/>
      <c r="AA350" s="5"/>
      <c r="AB350" s="81"/>
      <c r="AC350" s="5"/>
      <c r="AD350" s="5"/>
      <c r="AE350" s="5"/>
      <c r="AF350" s="5"/>
      <c r="AG350" s="5"/>
      <c r="AH350" s="286"/>
    </row>
    <row r="351" spans="1:34" ht="21">
      <c r="A351" s="329">
        <f>+A350+0.01</f>
        <v>23.020000000000003</v>
      </c>
      <c r="B351" s="5" t="s">
        <v>227</v>
      </c>
      <c r="C351" s="5"/>
      <c r="D351" s="5"/>
      <c r="E351" s="332"/>
      <c r="F351" s="6"/>
      <c r="G351" s="80"/>
      <c r="H351" s="80"/>
      <c r="I351" s="105"/>
      <c r="J351" s="105"/>
      <c r="K351" s="80"/>
      <c r="L351" s="80"/>
      <c r="M351" s="5"/>
      <c r="N351" s="5"/>
      <c r="O351" s="5"/>
      <c r="P351" s="5"/>
      <c r="Q351" s="5"/>
      <c r="R351" s="5"/>
      <c r="S351" s="81"/>
      <c r="T351" s="5"/>
      <c r="U351" s="5"/>
      <c r="V351" s="5"/>
      <c r="W351" s="5"/>
      <c r="X351" s="5"/>
      <c r="Y351" s="5"/>
      <c r="Z351" s="5"/>
      <c r="AA351" s="5"/>
      <c r="AB351" s="81"/>
      <c r="AC351" s="5"/>
      <c r="AD351" s="5"/>
      <c r="AE351" s="5"/>
      <c r="AF351" s="5"/>
      <c r="AG351" s="5"/>
      <c r="AH351" s="286"/>
    </row>
    <row r="352" spans="1:34" ht="21">
      <c r="A352" s="329">
        <f t="shared" ref="A352:A372" si="203">+A351+0.01</f>
        <v>23.030000000000005</v>
      </c>
      <c r="B352" s="5" t="s">
        <v>228</v>
      </c>
      <c r="C352" s="5"/>
      <c r="D352" s="5"/>
      <c r="E352" s="332"/>
      <c r="F352" s="6"/>
      <c r="G352" s="80"/>
      <c r="H352" s="80"/>
      <c r="I352" s="105"/>
      <c r="J352" s="105"/>
      <c r="K352" s="80"/>
      <c r="L352" s="80"/>
      <c r="M352" s="5"/>
      <c r="N352" s="5"/>
      <c r="O352" s="5"/>
      <c r="P352" s="5"/>
      <c r="Q352" s="5"/>
      <c r="R352" s="5"/>
      <c r="S352" s="81"/>
      <c r="T352" s="5"/>
      <c r="U352" s="5"/>
      <c r="V352" s="5"/>
      <c r="W352" s="5"/>
      <c r="X352" s="5"/>
      <c r="Y352" s="5"/>
      <c r="Z352" s="5"/>
      <c r="AA352" s="5"/>
      <c r="AB352" s="81"/>
      <c r="AC352" s="5"/>
      <c r="AD352" s="5"/>
      <c r="AE352" s="5"/>
      <c r="AF352" s="5"/>
      <c r="AG352" s="5"/>
      <c r="AH352" s="286"/>
    </row>
    <row r="353" spans="1:34" ht="21">
      <c r="A353" s="329">
        <f t="shared" si="203"/>
        <v>23.040000000000006</v>
      </c>
      <c r="B353" s="5" t="s">
        <v>229</v>
      </c>
      <c r="C353" s="5"/>
      <c r="D353" s="5"/>
      <c r="E353" s="332"/>
      <c r="F353" s="6"/>
      <c r="G353" s="80"/>
      <c r="H353" s="80"/>
      <c r="I353" s="105"/>
      <c r="J353" s="105"/>
      <c r="K353" s="80"/>
      <c r="L353" s="80"/>
      <c r="M353" s="5"/>
      <c r="N353" s="5"/>
      <c r="O353" s="5"/>
      <c r="P353" s="5"/>
      <c r="Q353" s="5"/>
      <c r="R353" s="5"/>
      <c r="S353" s="81"/>
      <c r="T353" s="5"/>
      <c r="U353" s="5"/>
      <c r="V353" s="5"/>
      <c r="W353" s="5"/>
      <c r="X353" s="5"/>
      <c r="Y353" s="5"/>
      <c r="Z353" s="5"/>
      <c r="AA353" s="5"/>
      <c r="AB353" s="81"/>
      <c r="AC353" s="5"/>
      <c r="AD353" s="5"/>
      <c r="AE353" s="5"/>
      <c r="AF353" s="5"/>
      <c r="AG353" s="5"/>
      <c r="AH353" s="286"/>
    </row>
    <row r="354" spans="1:34" s="356" customFormat="1" ht="168.75" customHeight="1">
      <c r="A354" s="344">
        <f t="shared" si="203"/>
        <v>23.050000000000008</v>
      </c>
      <c r="B354" s="363" t="s">
        <v>230</v>
      </c>
      <c r="C354" s="352">
        <v>223</v>
      </c>
      <c r="D354" s="347">
        <v>36.700000000000003</v>
      </c>
      <c r="E354" s="352">
        <v>27</v>
      </c>
      <c r="F354" s="347">
        <v>0</v>
      </c>
      <c r="G354" s="402">
        <f>E354/C354</f>
        <v>0.1210762331838565</v>
      </c>
      <c r="H354" s="402">
        <f>F354/D354</f>
        <v>0</v>
      </c>
      <c r="I354" s="399">
        <v>34</v>
      </c>
      <c r="J354" s="347"/>
      <c r="K354" s="350">
        <f t="shared" ref="K354" si="204">I354/C354</f>
        <v>0.15246636771300448</v>
      </c>
      <c r="L354" s="350">
        <f t="shared" ref="L354" si="205">J354/D354</f>
        <v>0</v>
      </c>
      <c r="M354" s="352">
        <f t="shared" ref="M354" si="206">C354-I354</f>
        <v>189</v>
      </c>
      <c r="N354" s="347">
        <f t="shared" ref="N354" si="207">D354-J354</f>
        <v>36.700000000000003</v>
      </c>
      <c r="O354" s="352">
        <f>M354</f>
        <v>189</v>
      </c>
      <c r="P354" s="403">
        <f>D354-F354</f>
        <v>36.700000000000003</v>
      </c>
      <c r="Q354" s="363"/>
      <c r="R354" s="363"/>
      <c r="S354" s="365"/>
      <c r="T354" s="363"/>
      <c r="U354" s="363"/>
      <c r="V354" s="352">
        <f>O354+Q354+T354</f>
        <v>189</v>
      </c>
      <c r="W354" s="347">
        <f>P354+R354+U354</f>
        <v>36.700000000000003</v>
      </c>
      <c r="X354" s="352">
        <f>O354</f>
        <v>189</v>
      </c>
      <c r="Y354" s="347">
        <f>P354</f>
        <v>36.700000000000003</v>
      </c>
      <c r="Z354" s="363"/>
      <c r="AA354" s="363"/>
      <c r="AB354" s="365"/>
      <c r="AC354" s="363"/>
      <c r="AD354" s="363"/>
      <c r="AE354" s="352">
        <f>X354+Z354+AC354</f>
        <v>189</v>
      </c>
      <c r="AF354" s="347">
        <f>Y354+AA354+AD354</f>
        <v>36.700000000000003</v>
      </c>
      <c r="AG354" s="363" t="s">
        <v>537</v>
      </c>
      <c r="AH354" s="355"/>
    </row>
    <row r="355" spans="1:34" s="356" customFormat="1" ht="40.5">
      <c r="A355" s="344">
        <f t="shared" si="203"/>
        <v>23.060000000000009</v>
      </c>
      <c r="B355" s="363" t="s">
        <v>231</v>
      </c>
      <c r="C355" s="363"/>
      <c r="D355" s="363"/>
      <c r="E355" s="352"/>
      <c r="F355" s="365"/>
      <c r="G355" s="363"/>
      <c r="H355" s="363"/>
      <c r="I355" s="366"/>
      <c r="J355" s="366"/>
      <c r="K355" s="363"/>
      <c r="L355" s="363"/>
      <c r="M355" s="363"/>
      <c r="N355" s="363"/>
      <c r="O355" s="363"/>
      <c r="P355" s="363"/>
      <c r="Q355" s="363"/>
      <c r="R355" s="363"/>
      <c r="S355" s="404">
        <v>8.16</v>
      </c>
      <c r="T355" s="363">
        <v>28</v>
      </c>
      <c r="U355" s="365">
        <f>S355*T355</f>
        <v>228.48000000000002</v>
      </c>
      <c r="V355" s="352">
        <f>O355+Q355+T355</f>
        <v>28</v>
      </c>
      <c r="W355" s="347">
        <f>P355+R355+U355</f>
        <v>228.48000000000002</v>
      </c>
      <c r="X355" s="363"/>
      <c r="Y355" s="363"/>
      <c r="Z355" s="363"/>
      <c r="AA355" s="363"/>
      <c r="AB355" s="404"/>
      <c r="AC355" s="363"/>
      <c r="AD355" s="365">
        <f>AB355*AC355</f>
        <v>0</v>
      </c>
      <c r="AE355" s="352">
        <f>X355+Z355+AC355</f>
        <v>0</v>
      </c>
      <c r="AF355" s="347">
        <f>Y355+AA355+AD355</f>
        <v>0</v>
      </c>
      <c r="AG355" s="363" t="s">
        <v>477</v>
      </c>
      <c r="AH355" s="355"/>
    </row>
    <row r="356" spans="1:34" ht="21">
      <c r="A356" s="329">
        <f t="shared" si="203"/>
        <v>23.070000000000011</v>
      </c>
      <c r="B356" s="5" t="s">
        <v>232</v>
      </c>
      <c r="C356" s="5"/>
      <c r="D356" s="5"/>
      <c r="E356" s="332"/>
      <c r="F356" s="6"/>
      <c r="G356" s="5"/>
      <c r="H356" s="5"/>
      <c r="I356" s="105"/>
      <c r="J356" s="105"/>
      <c r="K356" s="5"/>
      <c r="L356" s="5"/>
      <c r="M356" s="5"/>
      <c r="N356" s="5"/>
      <c r="O356" s="5"/>
      <c r="P356" s="5"/>
      <c r="Q356" s="5"/>
      <c r="R356" s="5"/>
      <c r="S356" s="81"/>
      <c r="T356" s="5"/>
      <c r="U356" s="5"/>
      <c r="V356" s="5"/>
      <c r="W356" s="82"/>
      <c r="X356" s="5"/>
      <c r="Y356" s="5"/>
      <c r="Z356" s="5"/>
      <c r="AA356" s="5"/>
      <c r="AB356" s="81"/>
      <c r="AC356" s="5"/>
      <c r="AD356" s="5"/>
      <c r="AE356" s="5"/>
      <c r="AF356" s="82"/>
      <c r="AG356" s="5"/>
      <c r="AH356" s="286"/>
    </row>
    <row r="357" spans="1:34" ht="21">
      <c r="A357" s="329">
        <f t="shared" si="203"/>
        <v>23.080000000000013</v>
      </c>
      <c r="B357" s="5" t="s">
        <v>233</v>
      </c>
      <c r="C357" s="5"/>
      <c r="D357" s="5"/>
      <c r="E357" s="332"/>
      <c r="F357" s="6"/>
      <c r="G357" s="5"/>
      <c r="H357" s="5"/>
      <c r="I357" s="105"/>
      <c r="J357" s="105"/>
      <c r="K357" s="5"/>
      <c r="L357" s="5"/>
      <c r="M357" s="5"/>
      <c r="N357" s="5"/>
      <c r="O357" s="5"/>
      <c r="P357" s="5"/>
      <c r="Q357" s="5"/>
      <c r="R357" s="5"/>
      <c r="S357" s="81"/>
      <c r="T357" s="5"/>
      <c r="U357" s="5"/>
      <c r="V357" s="5"/>
      <c r="W357" s="82"/>
      <c r="X357" s="5"/>
      <c r="Y357" s="5"/>
      <c r="Z357" s="5"/>
      <c r="AA357" s="5"/>
      <c r="AB357" s="81"/>
      <c r="AC357" s="5"/>
      <c r="AD357" s="5"/>
      <c r="AE357" s="5"/>
      <c r="AF357" s="82"/>
      <c r="AG357" s="5"/>
      <c r="AH357" s="286"/>
    </row>
    <row r="358" spans="1:34" ht="21">
      <c r="A358" s="329">
        <v>23.09</v>
      </c>
      <c r="B358" s="5" t="s">
        <v>234</v>
      </c>
      <c r="C358" s="5"/>
      <c r="D358" s="5"/>
      <c r="E358" s="332"/>
      <c r="F358" s="6"/>
      <c r="G358" s="5"/>
      <c r="H358" s="5"/>
      <c r="I358" s="105"/>
      <c r="J358" s="105"/>
      <c r="K358" s="5"/>
      <c r="L358" s="5"/>
      <c r="M358" s="5"/>
      <c r="N358" s="5"/>
      <c r="O358" s="5"/>
      <c r="P358" s="5"/>
      <c r="Q358" s="5"/>
      <c r="R358" s="5"/>
      <c r="S358" s="6"/>
      <c r="T358" s="5"/>
      <c r="U358" s="5"/>
      <c r="V358" s="5"/>
      <c r="W358" s="82"/>
      <c r="X358" s="5"/>
      <c r="Y358" s="5"/>
      <c r="Z358" s="5"/>
      <c r="AA358" s="5"/>
      <c r="AB358" s="6"/>
      <c r="AC358" s="5"/>
      <c r="AD358" s="5"/>
      <c r="AE358" s="5"/>
      <c r="AF358" s="82"/>
      <c r="AG358" s="5"/>
      <c r="AH358" s="286"/>
    </row>
    <row r="359" spans="1:34" ht="21">
      <c r="A359" s="329">
        <f>+A358+0.01</f>
        <v>23.1</v>
      </c>
      <c r="B359" s="5" t="s">
        <v>235</v>
      </c>
      <c r="C359" s="5"/>
      <c r="D359" s="5"/>
      <c r="E359" s="332"/>
      <c r="F359" s="6"/>
      <c r="G359" s="5"/>
      <c r="H359" s="5"/>
      <c r="I359" s="105"/>
      <c r="J359" s="105"/>
      <c r="K359" s="5"/>
      <c r="L359" s="5"/>
      <c r="M359" s="5"/>
      <c r="N359" s="5"/>
      <c r="O359" s="5"/>
      <c r="P359" s="5"/>
      <c r="Q359" s="5"/>
      <c r="R359" s="5"/>
      <c r="S359" s="81"/>
      <c r="T359" s="5"/>
      <c r="U359" s="5"/>
      <c r="V359" s="5"/>
      <c r="W359" s="82"/>
      <c r="X359" s="5"/>
      <c r="Y359" s="5"/>
      <c r="Z359" s="5"/>
      <c r="AA359" s="5"/>
      <c r="AB359" s="81"/>
      <c r="AC359" s="5"/>
      <c r="AD359" s="5"/>
      <c r="AE359" s="5"/>
      <c r="AF359" s="82"/>
      <c r="AG359" s="5"/>
      <c r="AH359" s="286"/>
    </row>
    <row r="360" spans="1:34" s="356" customFormat="1" ht="40.5">
      <c r="A360" s="344">
        <f t="shared" si="203"/>
        <v>23.110000000000003</v>
      </c>
      <c r="B360" s="363" t="s">
        <v>236</v>
      </c>
      <c r="C360" s="352">
        <v>114</v>
      </c>
      <c r="D360" s="347">
        <v>45.6</v>
      </c>
      <c r="E360" s="352"/>
      <c r="F360" s="365"/>
      <c r="G360" s="363"/>
      <c r="H360" s="363"/>
      <c r="I360" s="399">
        <v>57</v>
      </c>
      <c r="J360" s="347">
        <v>22.84</v>
      </c>
      <c r="K360" s="350">
        <f t="shared" ref="K360" si="208">I360/C360</f>
        <v>0.5</v>
      </c>
      <c r="L360" s="350">
        <f t="shared" ref="L360" si="209">J360/D360</f>
        <v>0.50087719298245614</v>
      </c>
      <c r="M360" s="352">
        <f t="shared" ref="M360" si="210">C360-I360</f>
        <v>57</v>
      </c>
      <c r="N360" s="347">
        <f t="shared" ref="N360" si="211">D360-J360</f>
        <v>22.76</v>
      </c>
      <c r="O360" s="352">
        <f>M360</f>
        <v>57</v>
      </c>
      <c r="P360" s="347">
        <f>D360-J360</f>
        <v>22.76</v>
      </c>
      <c r="Q360" s="363"/>
      <c r="R360" s="363"/>
      <c r="S360" s="405">
        <v>0.4</v>
      </c>
      <c r="T360" s="367"/>
      <c r="U360" s="406"/>
      <c r="V360" s="352">
        <f>O360+Q360+T360</f>
        <v>57</v>
      </c>
      <c r="W360" s="347">
        <f>P360+R360+U360</f>
        <v>22.76</v>
      </c>
      <c r="X360" s="352">
        <f>O360</f>
        <v>57</v>
      </c>
      <c r="Y360" s="347">
        <f>P360</f>
        <v>22.76</v>
      </c>
      <c r="Z360" s="363"/>
      <c r="AA360" s="363"/>
      <c r="AB360" s="405"/>
      <c r="AC360" s="367"/>
      <c r="AD360" s="406"/>
      <c r="AE360" s="352">
        <f>X360+Z360+AC360</f>
        <v>57</v>
      </c>
      <c r="AF360" s="347">
        <f>Y360+AA360+AD360</f>
        <v>22.76</v>
      </c>
      <c r="AG360" s="363" t="s">
        <v>477</v>
      </c>
      <c r="AH360" s="355"/>
    </row>
    <row r="361" spans="1:34" s="356" customFormat="1" ht="21">
      <c r="A361" s="344">
        <f t="shared" si="203"/>
        <v>23.120000000000005</v>
      </c>
      <c r="B361" s="363" t="s">
        <v>237</v>
      </c>
      <c r="C361" s="363"/>
      <c r="D361" s="363"/>
      <c r="E361" s="352"/>
      <c r="F361" s="365"/>
      <c r="G361" s="363"/>
      <c r="H361" s="363"/>
      <c r="I361" s="366"/>
      <c r="J361" s="366"/>
      <c r="K361" s="363"/>
      <c r="L361" s="363"/>
      <c r="M361" s="363"/>
      <c r="N361" s="363"/>
      <c r="O361" s="363"/>
      <c r="P361" s="363"/>
      <c r="Q361" s="363"/>
      <c r="R361" s="363"/>
      <c r="S361" s="404"/>
      <c r="T361" s="363"/>
      <c r="U361" s="365"/>
      <c r="V361" s="363"/>
      <c r="W361" s="347"/>
      <c r="X361" s="363"/>
      <c r="Y361" s="363"/>
      <c r="Z361" s="363"/>
      <c r="AA361" s="363"/>
      <c r="AB361" s="404"/>
      <c r="AC361" s="363"/>
      <c r="AD361" s="365"/>
      <c r="AE361" s="363"/>
      <c r="AF361" s="347"/>
      <c r="AG361" s="363"/>
      <c r="AH361" s="355"/>
    </row>
    <row r="362" spans="1:34" s="356" customFormat="1" ht="21">
      <c r="A362" s="344">
        <f t="shared" si="203"/>
        <v>23.130000000000006</v>
      </c>
      <c r="B362" s="363" t="s">
        <v>238</v>
      </c>
      <c r="C362" s="352"/>
      <c r="D362" s="347"/>
      <c r="E362" s="352"/>
      <c r="F362" s="365"/>
      <c r="G362" s="363"/>
      <c r="H362" s="363"/>
      <c r="I362" s="366"/>
      <c r="J362" s="366"/>
      <c r="K362" s="363"/>
      <c r="L362" s="363"/>
      <c r="M362" s="363"/>
      <c r="N362" s="363"/>
      <c r="O362" s="363"/>
      <c r="P362" s="363"/>
      <c r="Q362" s="363"/>
      <c r="R362" s="363"/>
      <c r="S362" s="407"/>
      <c r="T362" s="352"/>
      <c r="U362" s="365"/>
      <c r="V362" s="352"/>
      <c r="W362" s="347"/>
      <c r="X362" s="363"/>
      <c r="Y362" s="363"/>
      <c r="Z362" s="363"/>
      <c r="AA362" s="363"/>
      <c r="AB362" s="407"/>
      <c r="AC362" s="352"/>
      <c r="AD362" s="365"/>
      <c r="AE362" s="352"/>
      <c r="AF362" s="347"/>
      <c r="AG362" s="363"/>
      <c r="AH362" s="355"/>
    </row>
    <row r="363" spans="1:34" s="356" customFormat="1" ht="121.5">
      <c r="A363" s="344">
        <f t="shared" si="203"/>
        <v>23.140000000000008</v>
      </c>
      <c r="B363" s="363" t="s">
        <v>239</v>
      </c>
      <c r="C363" s="352"/>
      <c r="D363" s="347"/>
      <c r="E363" s="352"/>
      <c r="F363" s="365"/>
      <c r="G363" s="363"/>
      <c r="H363" s="363"/>
      <c r="I363" s="366"/>
      <c r="J363" s="366"/>
      <c r="K363" s="363"/>
      <c r="L363" s="363"/>
      <c r="M363" s="363"/>
      <c r="N363" s="363"/>
      <c r="O363" s="363"/>
      <c r="P363" s="363"/>
      <c r="Q363" s="363"/>
      <c r="R363" s="363"/>
      <c r="S363" s="408">
        <v>20.723700000000001</v>
      </c>
      <c r="T363" s="352">
        <v>120</v>
      </c>
      <c r="U363" s="347">
        <f>S363*T363</f>
        <v>2486.8440000000001</v>
      </c>
      <c r="V363" s="352">
        <f>O363+Q363+T363</f>
        <v>120</v>
      </c>
      <c r="W363" s="347">
        <f>P363+R363+U363</f>
        <v>2486.8440000000001</v>
      </c>
      <c r="X363" s="363"/>
      <c r="Y363" s="363"/>
      <c r="Z363" s="363"/>
      <c r="AA363" s="363"/>
      <c r="AB363" s="408"/>
      <c r="AC363" s="352"/>
      <c r="AD363" s="347">
        <f>AB363*AC363</f>
        <v>0</v>
      </c>
      <c r="AE363" s="352">
        <f>X363+Z363+AC363</f>
        <v>0</v>
      </c>
      <c r="AF363" s="347">
        <f>Y363+AA363+AD363</f>
        <v>0</v>
      </c>
      <c r="AG363" s="363" t="s">
        <v>538</v>
      </c>
      <c r="AH363" s="355"/>
    </row>
    <row r="364" spans="1:34" ht="21">
      <c r="A364" s="329">
        <f t="shared" si="203"/>
        <v>23.150000000000009</v>
      </c>
      <c r="B364" s="8" t="s">
        <v>240</v>
      </c>
      <c r="C364" s="8"/>
      <c r="D364" s="8"/>
      <c r="E364" s="9"/>
      <c r="F364" s="10"/>
      <c r="G364" s="8"/>
      <c r="H364" s="8"/>
      <c r="I364" s="107"/>
      <c r="J364" s="107"/>
      <c r="K364" s="8"/>
      <c r="L364" s="8"/>
      <c r="M364" s="8"/>
      <c r="N364" s="8"/>
      <c r="O364" s="8"/>
      <c r="P364" s="8"/>
      <c r="Q364" s="8"/>
      <c r="R364" s="8"/>
      <c r="S364" s="81"/>
      <c r="T364" s="8"/>
      <c r="U364" s="8"/>
      <c r="V364" s="8"/>
      <c r="W364" s="66"/>
      <c r="X364" s="8"/>
      <c r="Y364" s="8"/>
      <c r="Z364" s="8"/>
      <c r="AA364" s="8"/>
      <c r="AB364" s="81"/>
      <c r="AC364" s="8"/>
      <c r="AD364" s="8"/>
      <c r="AE364" s="8"/>
      <c r="AF364" s="66"/>
      <c r="AG364" s="8"/>
      <c r="AH364" s="286"/>
    </row>
    <row r="365" spans="1:34" ht="40.5">
      <c r="A365" s="329">
        <f t="shared" si="203"/>
        <v>23.160000000000011</v>
      </c>
      <c r="B365" s="83" t="s">
        <v>241</v>
      </c>
      <c r="C365" s="83"/>
      <c r="D365" s="83"/>
      <c r="E365" s="67"/>
      <c r="F365" s="68"/>
      <c r="G365" s="83"/>
      <c r="H365" s="83"/>
      <c r="I365" s="126"/>
      <c r="J365" s="126"/>
      <c r="K365" s="83"/>
      <c r="L365" s="83"/>
      <c r="M365" s="83"/>
      <c r="N365" s="83"/>
      <c r="O365" s="83"/>
      <c r="P365" s="83"/>
      <c r="Q365" s="83"/>
      <c r="R365" s="83"/>
      <c r="S365" s="81"/>
      <c r="T365" s="83"/>
      <c r="U365" s="83"/>
      <c r="V365" s="83"/>
      <c r="W365" s="83"/>
      <c r="X365" s="83"/>
      <c r="Y365" s="83"/>
      <c r="Z365" s="83"/>
      <c r="AA365" s="83"/>
      <c r="AB365" s="81"/>
      <c r="AC365" s="83"/>
      <c r="AD365" s="83"/>
      <c r="AE365" s="83"/>
      <c r="AF365" s="83"/>
      <c r="AG365" s="83"/>
      <c r="AH365" s="286"/>
    </row>
    <row r="366" spans="1:34" ht="40.5">
      <c r="A366" s="329">
        <f t="shared" si="203"/>
        <v>23.170000000000012</v>
      </c>
      <c r="B366" s="83" t="s">
        <v>242</v>
      </c>
      <c r="C366" s="83"/>
      <c r="D366" s="83"/>
      <c r="E366" s="67"/>
      <c r="F366" s="68"/>
      <c r="G366" s="83"/>
      <c r="H366" s="83"/>
      <c r="I366" s="126"/>
      <c r="J366" s="126"/>
      <c r="K366" s="83"/>
      <c r="L366" s="83"/>
      <c r="M366" s="83"/>
      <c r="N366" s="83"/>
      <c r="O366" s="83"/>
      <c r="P366" s="83"/>
      <c r="Q366" s="83"/>
      <c r="R366" s="83"/>
      <c r="S366" s="81"/>
      <c r="T366" s="83"/>
      <c r="U366" s="83"/>
      <c r="V366" s="83"/>
      <c r="W366" s="83"/>
      <c r="X366" s="83"/>
      <c r="Y366" s="83"/>
      <c r="Z366" s="83"/>
      <c r="AA366" s="83"/>
      <c r="AB366" s="81"/>
      <c r="AC366" s="83"/>
      <c r="AD366" s="83"/>
      <c r="AE366" s="83"/>
      <c r="AF366" s="83"/>
      <c r="AG366" s="83"/>
      <c r="AH366" s="286"/>
    </row>
    <row r="367" spans="1:34" ht="40.5">
      <c r="A367" s="329">
        <f t="shared" si="203"/>
        <v>23.180000000000014</v>
      </c>
      <c r="B367" s="83" t="s">
        <v>243</v>
      </c>
      <c r="C367" s="83"/>
      <c r="D367" s="83"/>
      <c r="E367" s="67"/>
      <c r="F367" s="68"/>
      <c r="G367" s="83"/>
      <c r="H367" s="83"/>
      <c r="I367" s="126"/>
      <c r="J367" s="126"/>
      <c r="K367" s="83"/>
      <c r="L367" s="83"/>
      <c r="M367" s="83"/>
      <c r="N367" s="83"/>
      <c r="O367" s="83"/>
      <c r="P367" s="83"/>
      <c r="Q367" s="83"/>
      <c r="R367" s="83"/>
      <c r="S367" s="68"/>
      <c r="T367" s="83"/>
      <c r="U367" s="83"/>
      <c r="V367" s="83"/>
      <c r="W367" s="83"/>
      <c r="X367" s="83"/>
      <c r="Y367" s="83"/>
      <c r="Z367" s="83"/>
      <c r="AA367" s="83"/>
      <c r="AB367" s="68"/>
      <c r="AC367" s="83"/>
      <c r="AD367" s="83"/>
      <c r="AE367" s="83"/>
      <c r="AF367" s="83"/>
      <c r="AG367" s="83"/>
      <c r="AH367" s="286"/>
    </row>
    <row r="368" spans="1:34" ht="21">
      <c r="A368" s="329">
        <f t="shared" si="203"/>
        <v>23.190000000000015</v>
      </c>
      <c r="B368" s="8" t="s">
        <v>244</v>
      </c>
      <c r="C368" s="8"/>
      <c r="D368" s="8"/>
      <c r="E368" s="9"/>
      <c r="F368" s="10"/>
      <c r="G368" s="8"/>
      <c r="H368" s="8"/>
      <c r="I368" s="107"/>
      <c r="J368" s="107"/>
      <c r="K368" s="8"/>
      <c r="L368" s="8"/>
      <c r="M368" s="8"/>
      <c r="N368" s="8"/>
      <c r="O368" s="8"/>
      <c r="P368" s="8"/>
      <c r="Q368" s="8"/>
      <c r="R368" s="8"/>
      <c r="S368" s="81"/>
      <c r="T368" s="8"/>
      <c r="U368" s="8"/>
      <c r="V368" s="8"/>
      <c r="W368" s="8"/>
      <c r="X368" s="8"/>
      <c r="Y368" s="8"/>
      <c r="Z368" s="8"/>
      <c r="AA368" s="8"/>
      <c r="AB368" s="81"/>
      <c r="AC368" s="8"/>
      <c r="AD368" s="8"/>
      <c r="AE368" s="8"/>
      <c r="AF368" s="8"/>
      <c r="AG368" s="8"/>
      <c r="AH368" s="286"/>
    </row>
    <row r="369" spans="1:34" ht="21">
      <c r="A369" s="329">
        <f t="shared" si="203"/>
        <v>23.200000000000017</v>
      </c>
      <c r="B369" s="8" t="s">
        <v>245</v>
      </c>
      <c r="C369" s="8"/>
      <c r="D369" s="8"/>
      <c r="E369" s="9"/>
      <c r="F369" s="10"/>
      <c r="G369" s="8"/>
      <c r="H369" s="8"/>
      <c r="I369" s="107"/>
      <c r="J369" s="107"/>
      <c r="K369" s="8"/>
      <c r="L369" s="8"/>
      <c r="M369" s="8"/>
      <c r="N369" s="8"/>
      <c r="O369" s="8"/>
      <c r="P369" s="8"/>
      <c r="Q369" s="8"/>
      <c r="R369" s="8"/>
      <c r="S369" s="81"/>
      <c r="T369" s="8"/>
      <c r="U369" s="8"/>
      <c r="V369" s="8"/>
      <c r="W369" s="8"/>
      <c r="X369" s="8"/>
      <c r="Y369" s="8"/>
      <c r="Z369" s="8"/>
      <c r="AA369" s="8"/>
      <c r="AB369" s="81"/>
      <c r="AC369" s="8"/>
      <c r="AD369" s="8"/>
      <c r="AE369" s="8"/>
      <c r="AF369" s="8"/>
      <c r="AG369" s="8"/>
      <c r="AH369" s="286"/>
    </row>
    <row r="370" spans="1:34" ht="21">
      <c r="A370" s="329">
        <f t="shared" si="203"/>
        <v>23.210000000000019</v>
      </c>
      <c r="B370" s="5" t="s">
        <v>246</v>
      </c>
      <c r="C370" s="294"/>
      <c r="D370" s="294"/>
      <c r="E370" s="9"/>
      <c r="F370" s="10"/>
      <c r="G370" s="8"/>
      <c r="H370" s="8"/>
      <c r="I370" s="107"/>
      <c r="J370" s="107"/>
      <c r="K370" s="8"/>
      <c r="L370" s="8"/>
      <c r="M370" s="8"/>
      <c r="N370" s="8"/>
      <c r="O370" s="8"/>
      <c r="P370" s="8"/>
      <c r="Q370" s="8"/>
      <c r="R370" s="8"/>
      <c r="S370" s="294"/>
      <c r="T370" s="294"/>
      <c r="U370" s="294"/>
      <c r="V370" s="294"/>
      <c r="W370" s="294"/>
      <c r="X370" s="8"/>
      <c r="Y370" s="8"/>
      <c r="Z370" s="8"/>
      <c r="AA370" s="8"/>
      <c r="AB370" s="294"/>
      <c r="AC370" s="294"/>
      <c r="AD370" s="294"/>
      <c r="AE370" s="294"/>
      <c r="AF370" s="294"/>
      <c r="AG370" s="8"/>
      <c r="AH370" s="286"/>
    </row>
    <row r="371" spans="1:34" ht="21">
      <c r="A371" s="329">
        <f t="shared" si="203"/>
        <v>23.22000000000002</v>
      </c>
      <c r="B371" s="5" t="s">
        <v>247</v>
      </c>
      <c r="C371" s="8"/>
      <c r="D371" s="8"/>
      <c r="E371" s="9"/>
      <c r="F371" s="10"/>
      <c r="G371" s="8"/>
      <c r="H371" s="8"/>
      <c r="I371" s="107"/>
      <c r="J371" s="107"/>
      <c r="K371" s="8"/>
      <c r="L371" s="8"/>
      <c r="M371" s="8"/>
      <c r="N371" s="8"/>
      <c r="O371" s="8"/>
      <c r="P371" s="8"/>
      <c r="Q371" s="8"/>
      <c r="R371" s="8"/>
      <c r="S371" s="10"/>
      <c r="T371" s="8"/>
      <c r="U371" s="8"/>
      <c r="V371" s="8"/>
      <c r="W371" s="8"/>
      <c r="X371" s="8"/>
      <c r="Y371" s="8"/>
      <c r="Z371" s="8"/>
      <c r="AA371" s="8"/>
      <c r="AB371" s="10"/>
      <c r="AC371" s="8"/>
      <c r="AD371" s="8"/>
      <c r="AE371" s="8"/>
      <c r="AF371" s="8"/>
      <c r="AG371" s="8"/>
      <c r="AH371" s="286"/>
    </row>
    <row r="372" spans="1:34" ht="21">
      <c r="A372" s="329">
        <f t="shared" si="203"/>
        <v>23.230000000000022</v>
      </c>
      <c r="B372" s="5" t="s">
        <v>248</v>
      </c>
      <c r="C372" s="8"/>
      <c r="D372" s="8"/>
      <c r="E372" s="9"/>
      <c r="F372" s="10"/>
      <c r="G372" s="8"/>
      <c r="H372" s="8"/>
      <c r="I372" s="107"/>
      <c r="J372" s="107"/>
      <c r="K372" s="8"/>
      <c r="L372" s="8"/>
      <c r="M372" s="8"/>
      <c r="N372" s="8"/>
      <c r="O372" s="8"/>
      <c r="P372" s="8"/>
      <c r="Q372" s="8"/>
      <c r="R372" s="8"/>
      <c r="S372" s="10"/>
      <c r="T372" s="8"/>
      <c r="U372" s="8"/>
      <c r="V372" s="8"/>
      <c r="W372" s="8"/>
      <c r="X372" s="8"/>
      <c r="Y372" s="8"/>
      <c r="Z372" s="8"/>
      <c r="AA372" s="8"/>
      <c r="AB372" s="10"/>
      <c r="AC372" s="8"/>
      <c r="AD372" s="8"/>
      <c r="AE372" s="8"/>
      <c r="AF372" s="8"/>
      <c r="AG372" s="8"/>
      <c r="AH372" s="286"/>
    </row>
    <row r="373" spans="1:34" ht="40.5">
      <c r="A373" s="329">
        <v>23.24</v>
      </c>
      <c r="B373" s="12" t="s">
        <v>249</v>
      </c>
      <c r="C373" s="12"/>
      <c r="D373" s="12"/>
      <c r="E373" s="13"/>
      <c r="F373" s="14"/>
      <c r="G373" s="12"/>
      <c r="H373" s="12"/>
      <c r="I373" s="108"/>
      <c r="J373" s="108"/>
      <c r="K373" s="12"/>
      <c r="L373" s="12"/>
      <c r="M373" s="12"/>
      <c r="N373" s="12"/>
      <c r="O373" s="12"/>
      <c r="P373" s="12"/>
      <c r="Q373" s="12"/>
      <c r="R373" s="12"/>
      <c r="S373" s="14"/>
      <c r="T373" s="12"/>
      <c r="U373" s="12"/>
      <c r="V373" s="12"/>
      <c r="W373" s="12"/>
      <c r="X373" s="12"/>
      <c r="Y373" s="12"/>
      <c r="Z373" s="12"/>
      <c r="AA373" s="12"/>
      <c r="AB373" s="14"/>
      <c r="AC373" s="12"/>
      <c r="AD373" s="12"/>
      <c r="AE373" s="12"/>
      <c r="AF373" s="12"/>
      <c r="AG373" s="12"/>
      <c r="AH373" s="286"/>
    </row>
    <row r="374" spans="1:34" ht="60.75">
      <c r="A374" s="329"/>
      <c r="B374" s="8" t="s">
        <v>250</v>
      </c>
      <c r="C374" s="8"/>
      <c r="D374" s="8"/>
      <c r="E374" s="9"/>
      <c r="F374" s="10"/>
      <c r="G374" s="8"/>
      <c r="H374" s="8"/>
      <c r="I374" s="107"/>
      <c r="J374" s="107"/>
      <c r="K374" s="8"/>
      <c r="L374" s="8"/>
      <c r="M374" s="8"/>
      <c r="N374" s="8"/>
      <c r="O374" s="8"/>
      <c r="P374" s="8"/>
      <c r="Q374" s="8"/>
      <c r="R374" s="8"/>
      <c r="S374" s="81"/>
      <c r="T374" s="8"/>
      <c r="U374" s="8"/>
      <c r="V374" s="8"/>
      <c r="W374" s="8"/>
      <c r="X374" s="8"/>
      <c r="Y374" s="8"/>
      <c r="Z374" s="8"/>
      <c r="AA374" s="8"/>
      <c r="AB374" s="81"/>
      <c r="AC374" s="8"/>
      <c r="AD374" s="8"/>
      <c r="AE374" s="8"/>
      <c r="AF374" s="8"/>
      <c r="AG374" s="8"/>
      <c r="AH374" s="286"/>
    </row>
    <row r="375" spans="1:34" ht="21">
      <c r="A375" s="329"/>
      <c r="B375" s="8" t="s">
        <v>251</v>
      </c>
      <c r="C375" s="8"/>
      <c r="D375" s="8"/>
      <c r="E375" s="9"/>
      <c r="F375" s="10"/>
      <c r="G375" s="8"/>
      <c r="H375" s="8"/>
      <c r="I375" s="107"/>
      <c r="J375" s="107"/>
      <c r="K375" s="8"/>
      <c r="L375" s="8"/>
      <c r="M375" s="8"/>
      <c r="N375" s="8"/>
      <c r="O375" s="8"/>
      <c r="P375" s="8"/>
      <c r="Q375" s="8"/>
      <c r="R375" s="8"/>
      <c r="S375" s="81"/>
      <c r="T375" s="8"/>
      <c r="U375" s="8"/>
      <c r="V375" s="8"/>
      <c r="W375" s="8"/>
      <c r="X375" s="8"/>
      <c r="Y375" s="8"/>
      <c r="Z375" s="8"/>
      <c r="AA375" s="8"/>
      <c r="AB375" s="81"/>
      <c r="AC375" s="8"/>
      <c r="AD375" s="8"/>
      <c r="AE375" s="8"/>
      <c r="AF375" s="8"/>
      <c r="AG375" s="8"/>
      <c r="AH375" s="286"/>
    </row>
    <row r="376" spans="1:34" ht="21">
      <c r="A376" s="329"/>
      <c r="B376" s="8" t="s">
        <v>252</v>
      </c>
      <c r="C376" s="8"/>
      <c r="D376" s="8"/>
      <c r="E376" s="9"/>
      <c r="F376" s="10"/>
      <c r="G376" s="8"/>
      <c r="H376" s="8"/>
      <c r="I376" s="107"/>
      <c r="J376" s="107"/>
      <c r="K376" s="8"/>
      <c r="L376" s="8"/>
      <c r="M376" s="8"/>
      <c r="N376" s="8"/>
      <c r="O376" s="8"/>
      <c r="P376" s="8"/>
      <c r="Q376" s="8"/>
      <c r="R376" s="8"/>
      <c r="S376" s="10"/>
      <c r="T376" s="8"/>
      <c r="U376" s="8"/>
      <c r="V376" s="8"/>
      <c r="W376" s="8"/>
      <c r="X376" s="8"/>
      <c r="Y376" s="8"/>
      <c r="Z376" s="8"/>
      <c r="AA376" s="8"/>
      <c r="AB376" s="10"/>
      <c r="AC376" s="8"/>
      <c r="AD376" s="8"/>
      <c r="AE376" s="8"/>
      <c r="AF376" s="8"/>
      <c r="AG376" s="8"/>
      <c r="AH376" s="286"/>
    </row>
    <row r="377" spans="1:34" ht="40.5">
      <c r="A377" s="329"/>
      <c r="B377" s="8" t="s">
        <v>253</v>
      </c>
      <c r="C377" s="8"/>
      <c r="D377" s="8"/>
      <c r="E377" s="9"/>
      <c r="F377" s="10"/>
      <c r="G377" s="8"/>
      <c r="H377" s="8"/>
      <c r="I377" s="107"/>
      <c r="J377" s="107"/>
      <c r="K377" s="8"/>
      <c r="L377" s="8"/>
      <c r="M377" s="8"/>
      <c r="N377" s="8"/>
      <c r="O377" s="8"/>
      <c r="P377" s="8"/>
      <c r="Q377" s="8"/>
      <c r="R377" s="8"/>
      <c r="S377" s="10"/>
      <c r="T377" s="8"/>
      <c r="U377" s="8"/>
      <c r="V377" s="8"/>
      <c r="W377" s="8"/>
      <c r="X377" s="8"/>
      <c r="Y377" s="8"/>
      <c r="Z377" s="8"/>
      <c r="AA377" s="8"/>
      <c r="AB377" s="10"/>
      <c r="AC377" s="8"/>
      <c r="AD377" s="8"/>
      <c r="AE377" s="8"/>
      <c r="AF377" s="8"/>
      <c r="AG377" s="8"/>
      <c r="AH377" s="286"/>
    </row>
    <row r="378" spans="1:34" ht="60.75">
      <c r="A378" s="329">
        <f>+A373+0.01</f>
        <v>23.25</v>
      </c>
      <c r="B378" s="8" t="s">
        <v>254</v>
      </c>
      <c r="C378" s="8"/>
      <c r="D378" s="8"/>
      <c r="E378" s="9"/>
      <c r="F378" s="10"/>
      <c r="G378" s="8"/>
      <c r="H378" s="8"/>
      <c r="I378" s="107"/>
      <c r="J378" s="107"/>
      <c r="K378" s="8"/>
      <c r="L378" s="8"/>
      <c r="M378" s="8"/>
      <c r="N378" s="8"/>
      <c r="O378" s="8"/>
      <c r="P378" s="8"/>
      <c r="Q378" s="8"/>
      <c r="R378" s="8"/>
      <c r="S378" s="10"/>
      <c r="T378" s="8"/>
      <c r="U378" s="8"/>
      <c r="V378" s="8"/>
      <c r="W378" s="8"/>
      <c r="X378" s="8"/>
      <c r="Y378" s="8"/>
      <c r="Z378" s="8"/>
      <c r="AA378" s="8"/>
      <c r="AB378" s="10"/>
      <c r="AC378" s="8"/>
      <c r="AD378" s="8"/>
      <c r="AE378" s="8"/>
      <c r="AF378" s="8"/>
      <c r="AG378" s="8"/>
      <c r="AH378" s="286"/>
    </row>
    <row r="379" spans="1:34" ht="21">
      <c r="A379" s="329"/>
      <c r="B379" s="3" t="s">
        <v>100</v>
      </c>
      <c r="C379" s="328">
        <f t="shared" ref="C379:D379" si="212">SUM(C350:C378)</f>
        <v>337</v>
      </c>
      <c r="D379" s="330">
        <f t="shared" si="212"/>
        <v>82.300000000000011</v>
      </c>
      <c r="E379" s="328">
        <f>SUM(E350:E378)</f>
        <v>27</v>
      </c>
      <c r="F379" s="40">
        <f>SUM(F350:F378)</f>
        <v>0</v>
      </c>
      <c r="G379" s="41">
        <f>E379/C379</f>
        <v>8.0118694362017809E-2</v>
      </c>
      <c r="H379" s="41">
        <f>F379/D379</f>
        <v>0</v>
      </c>
      <c r="I379" s="328">
        <f t="shared" ref="I379:J379" si="213">SUM(I350:I378)</f>
        <v>91</v>
      </c>
      <c r="J379" s="330">
        <f t="shared" si="213"/>
        <v>22.84</v>
      </c>
      <c r="K379" s="38">
        <f t="shared" ref="K379" si="214">I379/C379</f>
        <v>0.27002967359050445</v>
      </c>
      <c r="L379" s="38">
        <f t="shared" ref="L379" si="215">J379/D379</f>
        <v>0.27752126366950181</v>
      </c>
      <c r="M379" s="328">
        <f t="shared" ref="M379:N379" si="216">SUM(M350:M378)</f>
        <v>246</v>
      </c>
      <c r="N379" s="330">
        <f t="shared" si="216"/>
        <v>59.460000000000008</v>
      </c>
      <c r="O379" s="328">
        <f t="shared" ref="O379:R379" si="217">SUM(O350:O378)</f>
        <v>246</v>
      </c>
      <c r="P379" s="40">
        <f t="shared" si="217"/>
        <v>59.460000000000008</v>
      </c>
      <c r="Q379" s="328">
        <f t="shared" si="217"/>
        <v>0</v>
      </c>
      <c r="R379" s="40">
        <f t="shared" si="217"/>
        <v>0</v>
      </c>
      <c r="S379" s="3"/>
      <c r="T379" s="328">
        <f>SUM(T350:T378)</f>
        <v>148</v>
      </c>
      <c r="U379" s="40">
        <f>SUM(U350:U378)</f>
        <v>2715.3240000000001</v>
      </c>
      <c r="V379" s="328">
        <f>SUM(V350:V378)</f>
        <v>394</v>
      </c>
      <c r="W379" s="40">
        <f>SUM(W350:W378)</f>
        <v>2774.7840000000001</v>
      </c>
      <c r="X379" s="328">
        <f t="shared" ref="X379:AA379" si="218">SUM(X350:X378)</f>
        <v>246</v>
      </c>
      <c r="Y379" s="40">
        <f t="shared" si="218"/>
        <v>59.460000000000008</v>
      </c>
      <c r="Z379" s="328">
        <f t="shared" si="218"/>
        <v>0</v>
      </c>
      <c r="AA379" s="40">
        <f t="shared" si="218"/>
        <v>0</v>
      </c>
      <c r="AB379" s="3"/>
      <c r="AC379" s="328">
        <f>SUM(AC350:AC378)</f>
        <v>0</v>
      </c>
      <c r="AD379" s="40">
        <f>SUM(AD350:AD378)</f>
        <v>0</v>
      </c>
      <c r="AE379" s="328">
        <f>SUM(AE350:AE378)</f>
        <v>246</v>
      </c>
      <c r="AF379" s="40">
        <f>SUM(AF350:AF378)</f>
        <v>59.460000000000008</v>
      </c>
      <c r="AG379" s="3"/>
      <c r="AH379" s="286"/>
    </row>
    <row r="380" spans="1:34" ht="21">
      <c r="A380" s="330" t="s">
        <v>255</v>
      </c>
      <c r="B380" s="2" t="s">
        <v>256</v>
      </c>
      <c r="C380" s="2"/>
      <c r="D380" s="2"/>
      <c r="E380" s="328"/>
      <c r="F380" s="3"/>
      <c r="G380" s="2"/>
      <c r="H380" s="2"/>
      <c r="I380" s="104"/>
      <c r="J380" s="104"/>
      <c r="K380" s="2"/>
      <c r="L380" s="2"/>
      <c r="M380" s="2"/>
      <c r="N380" s="2"/>
      <c r="O380" s="2"/>
      <c r="P380" s="2"/>
      <c r="Q380" s="2"/>
      <c r="R380" s="2"/>
      <c r="S380" s="3"/>
      <c r="T380" s="2"/>
      <c r="U380" s="2"/>
      <c r="V380" s="2"/>
      <c r="W380" s="2"/>
      <c r="X380" s="2"/>
      <c r="Y380" s="2"/>
      <c r="Z380" s="2"/>
      <c r="AA380" s="2"/>
      <c r="AB380" s="3"/>
      <c r="AC380" s="2"/>
      <c r="AD380" s="2"/>
      <c r="AE380" s="2"/>
      <c r="AF380" s="2"/>
      <c r="AG380" s="2"/>
      <c r="AH380" s="286"/>
    </row>
    <row r="381" spans="1:34" ht="21">
      <c r="A381" s="4">
        <v>24</v>
      </c>
      <c r="B381" s="2" t="s">
        <v>257</v>
      </c>
      <c r="C381" s="2"/>
      <c r="D381" s="2"/>
      <c r="E381" s="328"/>
      <c r="F381" s="3"/>
      <c r="G381" s="2"/>
      <c r="H381" s="2"/>
      <c r="I381" s="104"/>
      <c r="J381" s="104"/>
      <c r="K381" s="2"/>
      <c r="L381" s="2"/>
      <c r="M381" s="2"/>
      <c r="N381" s="2"/>
      <c r="O381" s="2"/>
      <c r="P381" s="2"/>
      <c r="Q381" s="2"/>
      <c r="R381" s="2"/>
      <c r="S381" s="3"/>
      <c r="T381" s="2"/>
      <c r="U381" s="2"/>
      <c r="V381" s="2"/>
      <c r="W381" s="2"/>
      <c r="X381" s="2"/>
      <c r="Y381" s="2"/>
      <c r="Z381" s="2"/>
      <c r="AA381" s="2"/>
      <c r="AB381" s="3"/>
      <c r="AC381" s="2"/>
      <c r="AD381" s="2"/>
      <c r="AE381" s="2"/>
      <c r="AF381" s="2"/>
      <c r="AG381" s="2"/>
      <c r="AH381" s="286"/>
    </row>
    <row r="382" spans="1:34" ht="21">
      <c r="A382" s="329">
        <v>24.01</v>
      </c>
      <c r="B382" s="5" t="s">
        <v>258</v>
      </c>
      <c r="C382" s="5"/>
      <c r="D382" s="5"/>
      <c r="E382" s="332"/>
      <c r="F382" s="6"/>
      <c r="G382" s="5"/>
      <c r="H382" s="5"/>
      <c r="I382" s="105"/>
      <c r="J382" s="105"/>
      <c r="K382" s="5"/>
      <c r="L382" s="5"/>
      <c r="M382" s="5"/>
      <c r="N382" s="5"/>
      <c r="O382" s="5"/>
      <c r="P382" s="5"/>
      <c r="Q382" s="5"/>
      <c r="R382" s="5"/>
      <c r="S382" s="6"/>
      <c r="T382" s="5"/>
      <c r="U382" s="5"/>
      <c r="V382" s="5"/>
      <c r="W382" s="5"/>
      <c r="X382" s="5"/>
      <c r="Y382" s="5"/>
      <c r="Z382" s="5"/>
      <c r="AA382" s="5"/>
      <c r="AB382" s="6"/>
      <c r="AC382" s="5"/>
      <c r="AD382" s="5"/>
      <c r="AE382" s="5"/>
      <c r="AF382" s="5"/>
      <c r="AG382" s="5"/>
      <c r="AH382" s="286"/>
    </row>
    <row r="383" spans="1:34" s="356" customFormat="1" ht="40.5">
      <c r="A383" s="344"/>
      <c r="B383" s="363" t="s">
        <v>259</v>
      </c>
      <c r="C383" s="352">
        <v>1</v>
      </c>
      <c r="D383" s="364">
        <v>76.930000000000007</v>
      </c>
      <c r="E383" s="352">
        <v>1</v>
      </c>
      <c r="F383" s="365">
        <v>30.97</v>
      </c>
      <c r="G383" s="350">
        <f>E383/C383</f>
        <v>1</v>
      </c>
      <c r="H383" s="350">
        <f>F383/D383</f>
        <v>0.40257376836084746</v>
      </c>
      <c r="I383" s="399">
        <v>1</v>
      </c>
      <c r="J383" s="351">
        <v>42.61</v>
      </c>
      <c r="K383" s="350">
        <f t="shared" ref="K383" si="219">I383/C383</f>
        <v>1</v>
      </c>
      <c r="L383" s="350">
        <f t="shared" ref="L383" si="220">J383/D383</f>
        <v>0.55388015078642916</v>
      </c>
      <c r="M383" s="352">
        <f t="shared" ref="M383" si="221">C383-I383</f>
        <v>0</v>
      </c>
      <c r="N383" s="347">
        <f t="shared" ref="N383" si="222">D383-J383</f>
        <v>34.320000000000007</v>
      </c>
      <c r="O383" s="363"/>
      <c r="P383" s="363"/>
      <c r="Q383" s="363"/>
      <c r="R383" s="347"/>
      <c r="S383" s="365"/>
      <c r="T383" s="352">
        <v>1</v>
      </c>
      <c r="U383" s="347">
        <v>123.36</v>
      </c>
      <c r="V383" s="352">
        <f t="shared" ref="V383:W383" si="223">O383+Q383+T383</f>
        <v>1</v>
      </c>
      <c r="W383" s="347">
        <f t="shared" si="223"/>
        <v>123.36</v>
      </c>
      <c r="X383" s="363"/>
      <c r="Y383" s="363"/>
      <c r="Z383" s="363"/>
      <c r="AA383" s="347"/>
      <c r="AB383" s="365"/>
      <c r="AC383" s="352">
        <v>1</v>
      </c>
      <c r="AD383" s="347">
        <v>82.42</v>
      </c>
      <c r="AE383" s="352">
        <f t="shared" ref="AE383" si="224">X383+Z383+AC383</f>
        <v>1</v>
      </c>
      <c r="AF383" s="347">
        <f t="shared" ref="AF383" si="225">Y383+AA383+AD383</f>
        <v>82.42</v>
      </c>
      <c r="AG383" s="363" t="s">
        <v>548</v>
      </c>
      <c r="AH383" s="355"/>
    </row>
    <row r="384" spans="1:34" ht="40.5">
      <c r="A384" s="329"/>
      <c r="B384" s="8" t="s">
        <v>260</v>
      </c>
      <c r="C384" s="8"/>
      <c r="D384" s="8"/>
      <c r="E384" s="9"/>
      <c r="F384" s="10"/>
      <c r="G384" s="84"/>
      <c r="H384" s="84"/>
      <c r="I384" s="107"/>
      <c r="J384" s="107"/>
      <c r="K384" s="84"/>
      <c r="L384" s="84"/>
      <c r="M384" s="8"/>
      <c r="N384" s="8"/>
      <c r="O384" s="8"/>
      <c r="P384" s="8"/>
      <c r="Q384" s="8"/>
      <c r="R384" s="8"/>
      <c r="S384" s="10"/>
      <c r="T384" s="8"/>
      <c r="U384" s="8"/>
      <c r="V384" s="8"/>
      <c r="W384" s="8"/>
      <c r="X384" s="8"/>
      <c r="Y384" s="8"/>
      <c r="Z384" s="8"/>
      <c r="AA384" s="8"/>
      <c r="AB384" s="10"/>
      <c r="AC384" s="8"/>
      <c r="AD384" s="8"/>
      <c r="AE384" s="8"/>
      <c r="AF384" s="8"/>
      <c r="AG384" s="8"/>
      <c r="AH384" s="286"/>
    </row>
    <row r="385" spans="1:34" ht="21">
      <c r="A385" s="329"/>
      <c r="B385" s="5" t="s">
        <v>261</v>
      </c>
      <c r="C385" s="5"/>
      <c r="D385" s="5"/>
      <c r="E385" s="332"/>
      <c r="F385" s="6"/>
      <c r="G385" s="39"/>
      <c r="H385" s="39"/>
      <c r="I385" s="105"/>
      <c r="J385" s="105"/>
      <c r="K385" s="39"/>
      <c r="L385" s="39"/>
      <c r="M385" s="5"/>
      <c r="N385" s="5"/>
      <c r="O385" s="5"/>
      <c r="P385" s="5"/>
      <c r="Q385" s="5"/>
      <c r="R385" s="5"/>
      <c r="S385" s="6"/>
      <c r="T385" s="5"/>
      <c r="U385" s="5"/>
      <c r="V385" s="5"/>
      <c r="W385" s="5"/>
      <c r="X385" s="5"/>
      <c r="Y385" s="5"/>
      <c r="Z385" s="5"/>
      <c r="AA385" s="5"/>
      <c r="AB385" s="6"/>
      <c r="AC385" s="5"/>
      <c r="AD385" s="5"/>
      <c r="AE385" s="5"/>
      <c r="AF385" s="5"/>
      <c r="AG385" s="5"/>
      <c r="AH385" s="286"/>
    </row>
    <row r="386" spans="1:34" ht="21">
      <c r="A386" s="329"/>
      <c r="B386" s="3" t="s">
        <v>102</v>
      </c>
      <c r="C386" s="328">
        <f t="shared" ref="C386:F386" si="226">SUM(C383:C385)</f>
        <v>1</v>
      </c>
      <c r="D386" s="328">
        <f t="shared" si="226"/>
        <v>76.930000000000007</v>
      </c>
      <c r="E386" s="328">
        <f t="shared" si="226"/>
        <v>1</v>
      </c>
      <c r="F386" s="3">
        <f t="shared" si="226"/>
        <v>30.97</v>
      </c>
      <c r="G386" s="41">
        <f>E386/C386</f>
        <v>1</v>
      </c>
      <c r="H386" s="41">
        <f>F386/D386</f>
        <v>0.40257376836084746</v>
      </c>
      <c r="I386" s="328">
        <f t="shared" ref="I386:J386" si="227">SUM(I383:I385)</f>
        <v>1</v>
      </c>
      <c r="J386" s="3">
        <f t="shared" si="227"/>
        <v>42.61</v>
      </c>
      <c r="K386" s="41">
        <f t="shared" ref="K386" si="228">I386/C386</f>
        <v>1</v>
      </c>
      <c r="L386" s="41">
        <f t="shared" ref="L386" si="229">J386/D386</f>
        <v>0.55388015078642916</v>
      </c>
      <c r="M386" s="328">
        <f t="shared" ref="M386:N386" si="230">SUM(M383:M385)</f>
        <v>0</v>
      </c>
      <c r="N386" s="40">
        <f t="shared" si="230"/>
        <v>34.320000000000007</v>
      </c>
      <c r="O386" s="3"/>
      <c r="P386" s="3"/>
      <c r="Q386" s="328"/>
      <c r="R386" s="40"/>
      <c r="S386" s="3"/>
      <c r="T386" s="328">
        <f>SUM(T383:T385)</f>
        <v>1</v>
      </c>
      <c r="U386" s="40">
        <f>SUM(U383:U385)</f>
        <v>123.36</v>
      </c>
      <c r="V386" s="328">
        <f>SUM(V383:V385)</f>
        <v>1</v>
      </c>
      <c r="W386" s="40">
        <f>SUM(W383:W385)</f>
        <v>123.36</v>
      </c>
      <c r="X386" s="3"/>
      <c r="Y386" s="3"/>
      <c r="Z386" s="328"/>
      <c r="AA386" s="40"/>
      <c r="AB386" s="3"/>
      <c r="AC386" s="328">
        <f>SUM(AC383:AC385)</f>
        <v>1</v>
      </c>
      <c r="AD386" s="40">
        <f>SUM(AD383:AD385)</f>
        <v>82.42</v>
      </c>
      <c r="AE386" s="328">
        <f>SUM(AE383:AE385)</f>
        <v>1</v>
      </c>
      <c r="AF386" s="40">
        <f>SUM(AF383:AF385)</f>
        <v>82.42</v>
      </c>
      <c r="AG386" s="3"/>
      <c r="AH386" s="286"/>
    </row>
    <row r="387" spans="1:34" ht="81">
      <c r="A387" s="329">
        <v>24.02</v>
      </c>
      <c r="B387" s="5" t="s">
        <v>262</v>
      </c>
      <c r="C387" s="5"/>
      <c r="D387" s="5"/>
      <c r="E387" s="332"/>
      <c r="F387" s="6"/>
      <c r="G387" s="39"/>
      <c r="H387" s="39"/>
      <c r="I387" s="105"/>
      <c r="J387" s="105"/>
      <c r="K387" s="39"/>
      <c r="L387" s="39"/>
      <c r="M387" s="5"/>
      <c r="N387" s="82"/>
      <c r="O387" s="5"/>
      <c r="P387" s="5"/>
      <c r="Q387" s="5"/>
      <c r="R387" s="5"/>
      <c r="S387" s="6"/>
      <c r="T387" s="5"/>
      <c r="U387" s="5"/>
      <c r="V387" s="5"/>
      <c r="W387" s="5"/>
      <c r="X387" s="5"/>
      <c r="Y387" s="5"/>
      <c r="Z387" s="5"/>
      <c r="AA387" s="5"/>
      <c r="AB387" s="6"/>
      <c r="AC387" s="5"/>
      <c r="AD387" s="5"/>
      <c r="AE387" s="5"/>
      <c r="AF387" s="5"/>
      <c r="AG387" s="5"/>
      <c r="AH387" s="286"/>
    </row>
    <row r="388" spans="1:34" s="356" customFormat="1" ht="40.5">
      <c r="A388" s="344"/>
      <c r="B388" s="363" t="s">
        <v>119</v>
      </c>
      <c r="C388" s="352">
        <v>12969</v>
      </c>
      <c r="D388" s="364">
        <v>12.63</v>
      </c>
      <c r="E388" s="352"/>
      <c r="F388" s="365"/>
      <c r="G388" s="350">
        <f t="shared" ref="G388:H392" si="231">E388/C388</f>
        <v>0</v>
      </c>
      <c r="H388" s="350">
        <f t="shared" si="231"/>
        <v>0</v>
      </c>
      <c r="I388" s="352"/>
      <c r="J388" s="364">
        <v>0</v>
      </c>
      <c r="K388" s="350">
        <f t="shared" ref="K388:K390" si="232">I388/C388</f>
        <v>0</v>
      </c>
      <c r="L388" s="350">
        <f t="shared" ref="L388:L390" si="233">J388/D388</f>
        <v>0</v>
      </c>
      <c r="M388" s="352">
        <f t="shared" ref="M388:M391" si="234">C388-I388</f>
        <v>12969</v>
      </c>
      <c r="N388" s="347">
        <f t="shared" ref="N388:N391" si="235">D388-J388</f>
        <v>12.63</v>
      </c>
      <c r="O388" s="363"/>
      <c r="P388" s="363"/>
      <c r="Q388" s="363"/>
      <c r="R388" s="347">
        <f>N388</f>
        <v>12.63</v>
      </c>
      <c r="S388" s="365"/>
      <c r="T388" s="352">
        <v>22080</v>
      </c>
      <c r="U388" s="347">
        <v>40.270000000000003</v>
      </c>
      <c r="V388" s="352">
        <f t="shared" ref="V388:W391" si="236">O388+Q388+T388</f>
        <v>22080</v>
      </c>
      <c r="W388" s="347">
        <f t="shared" si="236"/>
        <v>52.900000000000006</v>
      </c>
      <c r="X388" s="363"/>
      <c r="Y388" s="363"/>
      <c r="Z388" s="363"/>
      <c r="AA388" s="347">
        <f>R388</f>
        <v>12.63</v>
      </c>
      <c r="AB388" s="365"/>
      <c r="AC388" s="352">
        <v>22080</v>
      </c>
      <c r="AD388" s="347">
        <v>40.270000000000003</v>
      </c>
      <c r="AE388" s="352">
        <f t="shared" ref="AE388:AE391" si="237">X388+Z388+AC388</f>
        <v>22080</v>
      </c>
      <c r="AF388" s="347">
        <f t="shared" ref="AF388:AF391" si="238">Y388+AA388+AD388</f>
        <v>52.900000000000006</v>
      </c>
      <c r="AG388" s="363" t="s">
        <v>477</v>
      </c>
      <c r="AH388" s="355"/>
    </row>
    <row r="389" spans="1:34" s="356" customFormat="1" ht="40.5">
      <c r="A389" s="344"/>
      <c r="B389" s="363" t="s">
        <v>167</v>
      </c>
      <c r="C389" s="352">
        <v>23271</v>
      </c>
      <c r="D389" s="364">
        <v>19.22</v>
      </c>
      <c r="E389" s="352"/>
      <c r="F389" s="347"/>
      <c r="G389" s="350">
        <f t="shared" si="231"/>
        <v>0</v>
      </c>
      <c r="H389" s="350">
        <f t="shared" si="231"/>
        <v>0</v>
      </c>
      <c r="I389" s="352"/>
      <c r="J389" s="364">
        <v>0</v>
      </c>
      <c r="K389" s="350">
        <f t="shared" si="232"/>
        <v>0</v>
      </c>
      <c r="L389" s="350">
        <f t="shared" si="233"/>
        <v>0</v>
      </c>
      <c r="M389" s="352">
        <f t="shared" si="234"/>
        <v>23271</v>
      </c>
      <c r="N389" s="347">
        <f t="shared" si="235"/>
        <v>19.22</v>
      </c>
      <c r="O389" s="363"/>
      <c r="P389" s="363"/>
      <c r="Q389" s="363"/>
      <c r="R389" s="347">
        <f t="shared" ref="R389:R390" si="239">N389</f>
        <v>19.22</v>
      </c>
      <c r="S389" s="365"/>
      <c r="T389" s="352">
        <v>16050</v>
      </c>
      <c r="U389" s="347">
        <v>19.87</v>
      </c>
      <c r="V389" s="352">
        <f t="shared" si="236"/>
        <v>16050</v>
      </c>
      <c r="W389" s="347">
        <f t="shared" si="236"/>
        <v>39.090000000000003</v>
      </c>
      <c r="X389" s="363"/>
      <c r="Y389" s="363"/>
      <c r="Z389" s="363"/>
      <c r="AA389" s="347">
        <f t="shared" ref="AA389:AA390" si="240">R389</f>
        <v>19.22</v>
      </c>
      <c r="AB389" s="365"/>
      <c r="AC389" s="352">
        <v>16050</v>
      </c>
      <c r="AD389" s="347">
        <v>19.87</v>
      </c>
      <c r="AE389" s="352">
        <f t="shared" si="237"/>
        <v>16050</v>
      </c>
      <c r="AF389" s="347">
        <f t="shared" si="238"/>
        <v>39.090000000000003</v>
      </c>
      <c r="AG389" s="363" t="s">
        <v>477</v>
      </c>
      <c r="AH389" s="355"/>
    </row>
    <row r="390" spans="1:34" s="356" customFormat="1" ht="40.5">
      <c r="A390" s="344"/>
      <c r="B390" s="363" t="s">
        <v>168</v>
      </c>
      <c r="C390" s="352">
        <v>35214</v>
      </c>
      <c r="D390" s="364">
        <v>28.56</v>
      </c>
      <c r="E390" s="352"/>
      <c r="F390" s="365"/>
      <c r="G390" s="350">
        <f t="shared" si="231"/>
        <v>0</v>
      </c>
      <c r="H390" s="350">
        <f t="shared" si="231"/>
        <v>0</v>
      </c>
      <c r="I390" s="352"/>
      <c r="J390" s="364">
        <v>0</v>
      </c>
      <c r="K390" s="350">
        <f t="shared" si="232"/>
        <v>0</v>
      </c>
      <c r="L390" s="350">
        <f t="shared" si="233"/>
        <v>0</v>
      </c>
      <c r="M390" s="352">
        <f t="shared" si="234"/>
        <v>35214</v>
      </c>
      <c r="N390" s="347">
        <f t="shared" si="235"/>
        <v>28.56</v>
      </c>
      <c r="O390" s="363"/>
      <c r="P390" s="363"/>
      <c r="Q390" s="363"/>
      <c r="R390" s="347">
        <f t="shared" si="239"/>
        <v>28.56</v>
      </c>
      <c r="S390" s="365"/>
      <c r="T390" s="352">
        <v>13400</v>
      </c>
      <c r="U390" s="347">
        <v>30.64</v>
      </c>
      <c r="V390" s="352">
        <f t="shared" si="236"/>
        <v>13400</v>
      </c>
      <c r="W390" s="347">
        <f t="shared" si="236"/>
        <v>59.2</v>
      </c>
      <c r="X390" s="363"/>
      <c r="Y390" s="363"/>
      <c r="Z390" s="363"/>
      <c r="AA390" s="347">
        <f t="shared" si="240"/>
        <v>28.56</v>
      </c>
      <c r="AB390" s="365"/>
      <c r="AC390" s="352">
        <v>13400</v>
      </c>
      <c r="AD390" s="347">
        <v>9.1999999999999993</v>
      </c>
      <c r="AE390" s="352">
        <f t="shared" si="237"/>
        <v>13400</v>
      </c>
      <c r="AF390" s="347">
        <f t="shared" si="238"/>
        <v>37.76</v>
      </c>
      <c r="AG390" s="363" t="s">
        <v>477</v>
      </c>
      <c r="AH390" s="355"/>
    </row>
    <row r="391" spans="1:34" s="356" customFormat="1" ht="40.5">
      <c r="A391" s="344">
        <v>24.03</v>
      </c>
      <c r="B391" s="363" t="s">
        <v>263</v>
      </c>
      <c r="C391" s="352">
        <v>1</v>
      </c>
      <c r="D391" s="364">
        <v>8.17</v>
      </c>
      <c r="E391" s="352"/>
      <c r="F391" s="347"/>
      <c r="G391" s="377">
        <f t="shared" si="231"/>
        <v>0</v>
      </c>
      <c r="H391" s="350">
        <f t="shared" si="231"/>
        <v>0</v>
      </c>
      <c r="I391" s="351"/>
      <c r="J391" s="351"/>
      <c r="K391" s="350"/>
      <c r="L391" s="350"/>
      <c r="M391" s="352">
        <f t="shared" si="234"/>
        <v>1</v>
      </c>
      <c r="N391" s="347">
        <f t="shared" si="235"/>
        <v>8.17</v>
      </c>
      <c r="O391" s="363"/>
      <c r="P391" s="363"/>
      <c r="Q391" s="363"/>
      <c r="R391" s="363"/>
      <c r="S391" s="365"/>
      <c r="T391" s="352">
        <v>1</v>
      </c>
      <c r="U391" s="347">
        <v>12</v>
      </c>
      <c r="V391" s="352">
        <f t="shared" si="236"/>
        <v>1</v>
      </c>
      <c r="W391" s="347">
        <f t="shared" si="236"/>
        <v>12</v>
      </c>
      <c r="X391" s="363"/>
      <c r="Y391" s="363"/>
      <c r="Z391" s="363"/>
      <c r="AA391" s="363"/>
      <c r="AB391" s="365"/>
      <c r="AC391" s="352">
        <v>1</v>
      </c>
      <c r="AD391" s="347">
        <v>8</v>
      </c>
      <c r="AE391" s="352">
        <f t="shared" si="237"/>
        <v>1</v>
      </c>
      <c r="AF391" s="347">
        <f t="shared" si="238"/>
        <v>8</v>
      </c>
      <c r="AG391" s="363" t="s">
        <v>477</v>
      </c>
      <c r="AH391" s="355"/>
    </row>
    <row r="392" spans="1:34" ht="21">
      <c r="A392" s="329"/>
      <c r="B392" s="3" t="s">
        <v>102</v>
      </c>
      <c r="C392" s="328">
        <f t="shared" ref="C392:F392" si="241">SUM(C388:C391)</f>
        <v>71455</v>
      </c>
      <c r="D392" s="328">
        <f t="shared" si="241"/>
        <v>68.58</v>
      </c>
      <c r="E392" s="328">
        <f t="shared" si="241"/>
        <v>0</v>
      </c>
      <c r="F392" s="40">
        <f t="shared" si="241"/>
        <v>0</v>
      </c>
      <c r="G392" s="41">
        <f t="shared" si="231"/>
        <v>0</v>
      </c>
      <c r="H392" s="41">
        <f t="shared" si="231"/>
        <v>0</v>
      </c>
      <c r="I392" s="328">
        <f t="shared" ref="I392:J392" si="242">SUM(I388:I391)</f>
        <v>0</v>
      </c>
      <c r="J392" s="328">
        <f t="shared" si="242"/>
        <v>0</v>
      </c>
      <c r="K392" s="38">
        <f t="shared" ref="K392" si="243">I392/C392</f>
        <v>0</v>
      </c>
      <c r="L392" s="38">
        <f t="shared" ref="L392" si="244">J392/D392</f>
        <v>0</v>
      </c>
      <c r="M392" s="328">
        <f t="shared" ref="M392:N392" si="245">SUM(M388:M391)</f>
        <v>71455</v>
      </c>
      <c r="N392" s="3">
        <f t="shared" si="245"/>
        <v>68.58</v>
      </c>
      <c r="O392" s="3"/>
      <c r="P392" s="3"/>
      <c r="Q392" s="3"/>
      <c r="R392" s="40">
        <f>SUM(R388:R391)</f>
        <v>60.41</v>
      </c>
      <c r="S392" s="3"/>
      <c r="T392" s="328">
        <f t="shared" ref="T392:AA392" si="246">SUM(T388:T391)</f>
        <v>51531</v>
      </c>
      <c r="U392" s="3">
        <f t="shared" si="246"/>
        <v>102.78</v>
      </c>
      <c r="V392" s="328">
        <f t="shared" si="246"/>
        <v>51531</v>
      </c>
      <c r="W392" s="40">
        <f t="shared" si="246"/>
        <v>163.19</v>
      </c>
      <c r="X392" s="522">
        <f t="shared" si="246"/>
        <v>0</v>
      </c>
      <c r="Y392" s="40">
        <f t="shared" si="246"/>
        <v>0</v>
      </c>
      <c r="Z392" s="522">
        <f t="shared" si="246"/>
        <v>0</v>
      </c>
      <c r="AA392" s="40">
        <f t="shared" si="246"/>
        <v>60.41</v>
      </c>
      <c r="AB392" s="3"/>
      <c r="AC392" s="328">
        <f>SUM(AC388:AC391)</f>
        <v>51531</v>
      </c>
      <c r="AD392" s="3">
        <f>SUM(AD388:AD391)</f>
        <v>77.34</v>
      </c>
      <c r="AE392" s="328">
        <f>SUM(AE388:AE391)</f>
        <v>51531</v>
      </c>
      <c r="AF392" s="40">
        <f>SUM(AF388:AF391)</f>
        <v>137.75</v>
      </c>
      <c r="AG392" s="3"/>
      <c r="AH392" s="286"/>
    </row>
    <row r="393" spans="1:34" ht="21">
      <c r="A393" s="329"/>
      <c r="B393" s="3" t="s">
        <v>264</v>
      </c>
      <c r="C393" s="3"/>
      <c r="D393" s="3"/>
      <c r="E393" s="328"/>
      <c r="F393" s="3"/>
      <c r="G393" s="3"/>
      <c r="H393" s="3"/>
      <c r="I393" s="119"/>
      <c r="J393" s="119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286"/>
    </row>
    <row r="394" spans="1:34" ht="21">
      <c r="A394" s="1">
        <v>25</v>
      </c>
      <c r="B394" s="2" t="s">
        <v>265</v>
      </c>
      <c r="C394" s="2"/>
      <c r="D394" s="2"/>
      <c r="E394" s="328"/>
      <c r="F394" s="3"/>
      <c r="G394" s="2"/>
      <c r="H394" s="2"/>
      <c r="I394" s="104"/>
      <c r="J394" s="104"/>
      <c r="K394" s="2"/>
      <c r="L394" s="2"/>
      <c r="M394" s="2"/>
      <c r="N394" s="2"/>
      <c r="O394" s="2"/>
      <c r="P394" s="2"/>
      <c r="Q394" s="2"/>
      <c r="R394" s="2"/>
      <c r="S394" s="3"/>
      <c r="T394" s="2"/>
      <c r="U394" s="2"/>
      <c r="V394" s="2"/>
      <c r="W394" s="2"/>
      <c r="X394" s="2"/>
      <c r="Y394" s="2"/>
      <c r="Z394" s="2"/>
      <c r="AA394" s="2"/>
      <c r="AB394" s="3"/>
      <c r="AC394" s="2"/>
      <c r="AD394" s="2"/>
      <c r="AE394" s="2"/>
      <c r="AF394" s="2"/>
      <c r="AG394" s="2"/>
      <c r="AH394" s="286"/>
    </row>
    <row r="395" spans="1:34" ht="21">
      <c r="A395" s="329">
        <v>25.01</v>
      </c>
      <c r="B395" s="5" t="s">
        <v>266</v>
      </c>
      <c r="C395" s="5"/>
      <c r="D395" s="5"/>
      <c r="E395" s="332"/>
      <c r="F395" s="6"/>
      <c r="G395" s="5"/>
      <c r="H395" s="5"/>
      <c r="I395" s="105"/>
      <c r="J395" s="105"/>
      <c r="K395" s="5"/>
      <c r="L395" s="5"/>
      <c r="M395" s="5"/>
      <c r="N395" s="5"/>
      <c r="O395" s="5"/>
      <c r="P395" s="5"/>
      <c r="Q395" s="5"/>
      <c r="R395" s="5"/>
      <c r="S395" s="6"/>
      <c r="T395" s="5"/>
      <c r="U395" s="5"/>
      <c r="V395" s="5"/>
      <c r="W395" s="5"/>
      <c r="X395" s="5"/>
      <c r="Y395" s="5"/>
      <c r="Z395" s="5"/>
      <c r="AA395" s="5"/>
      <c r="AB395" s="6"/>
      <c r="AC395" s="5"/>
      <c r="AD395" s="5"/>
      <c r="AE395" s="5"/>
      <c r="AF395" s="5"/>
      <c r="AG395" s="5"/>
      <c r="AH395" s="286"/>
    </row>
    <row r="396" spans="1:34" ht="21">
      <c r="A396" s="329">
        <v>25.02</v>
      </c>
      <c r="B396" s="5" t="s">
        <v>267</v>
      </c>
      <c r="C396" s="332">
        <v>401</v>
      </c>
      <c r="D396" s="70">
        <v>5.98</v>
      </c>
      <c r="E396" s="332"/>
      <c r="F396" s="6"/>
      <c r="G396" s="5"/>
      <c r="H396" s="5"/>
      <c r="I396" s="127">
        <v>400</v>
      </c>
      <c r="J396" s="121">
        <v>0.25</v>
      </c>
      <c r="K396" s="38">
        <f t="shared" ref="K396" si="247">I396/C396</f>
        <v>0.99750623441396513</v>
      </c>
      <c r="L396" s="38">
        <f t="shared" ref="L396" si="248">J396/D396</f>
        <v>4.1806020066889632E-2</v>
      </c>
      <c r="M396" s="332">
        <f t="shared" ref="M396" si="249">C396-I396</f>
        <v>1</v>
      </c>
      <c r="N396" s="37">
        <f t="shared" ref="N396" si="250">D396-J396</f>
        <v>5.73</v>
      </c>
      <c r="O396" s="5"/>
      <c r="P396" s="5"/>
      <c r="Q396" s="5"/>
      <c r="R396" s="5"/>
      <c r="S396" s="332"/>
      <c r="T396" s="332"/>
      <c r="U396" s="329"/>
      <c r="V396" s="332"/>
      <c r="W396" s="37"/>
      <c r="X396" s="5"/>
      <c r="Y396" s="5"/>
      <c r="Z396" s="5"/>
      <c r="AA396" s="5"/>
      <c r="AB396" s="332"/>
      <c r="AC396" s="332"/>
      <c r="AD396" s="329"/>
      <c r="AE396" s="332"/>
      <c r="AF396" s="37"/>
      <c r="AG396" s="5"/>
      <c r="AH396" s="286"/>
    </row>
    <row r="397" spans="1:34" ht="21">
      <c r="A397" s="329"/>
      <c r="B397" s="3" t="s">
        <v>102</v>
      </c>
      <c r="C397" s="3">
        <f>SUM(C396)</f>
        <v>401</v>
      </c>
      <c r="D397" s="72">
        <f>SUM(D396)</f>
        <v>5.98</v>
      </c>
      <c r="E397" s="3">
        <f>SUM(E396)</f>
        <v>0</v>
      </c>
      <c r="F397" s="72">
        <f>SUM(F396)</f>
        <v>0</v>
      </c>
      <c r="G397" s="3"/>
      <c r="H397" s="3"/>
      <c r="I397" s="328">
        <f>SUM(I396)</f>
        <v>400</v>
      </c>
      <c r="J397" s="72">
        <f>SUM(J396)</f>
        <v>0.25</v>
      </c>
      <c r="K397" s="38">
        <f t="shared" ref="K397:K398" si="251">I397/C397</f>
        <v>0.99750623441396513</v>
      </c>
      <c r="L397" s="38">
        <f t="shared" ref="L397:L398" si="252">J397/D397</f>
        <v>4.1806020066889632E-2</v>
      </c>
      <c r="M397" s="3">
        <f>SUM(M396)</f>
        <v>1</v>
      </c>
      <c r="N397" s="40">
        <f>SUM(N396)</f>
        <v>5.73</v>
      </c>
      <c r="O397" s="3"/>
      <c r="P397" s="3"/>
      <c r="Q397" s="3"/>
      <c r="R397" s="3"/>
      <c r="S397" s="3"/>
      <c r="T397" s="3"/>
      <c r="U397" s="40"/>
      <c r="V397" s="328"/>
      <c r="W397" s="40"/>
      <c r="X397" s="3"/>
      <c r="Y397" s="3"/>
      <c r="Z397" s="3"/>
      <c r="AA397" s="3"/>
      <c r="AB397" s="3"/>
      <c r="AC397" s="3"/>
      <c r="AD397" s="40"/>
      <c r="AE397" s="328"/>
      <c r="AF397" s="40"/>
      <c r="AG397" s="3"/>
      <c r="AH397" s="286"/>
    </row>
    <row r="398" spans="1:34" ht="21">
      <c r="A398" s="329"/>
      <c r="B398" s="3" t="s">
        <v>268</v>
      </c>
      <c r="C398" s="1">
        <f t="shared" ref="C398:E398" si="253">C143+C147+C149+C193+C206+C212+C216+C260+C283+C297+C306+C311+C315+C322+C326+C330+C333+C337+C343+C347+C379+C386+C392</f>
        <v>80415</v>
      </c>
      <c r="D398" s="330">
        <f>D143+D147+D149+D193+D206+D212+D216+D260+D283+D297+D306+D311+D315+D322+D326+D330+D333+D337+D343+D347+D379+D386+D392+D397</f>
        <v>3108.9319999999993</v>
      </c>
      <c r="E398" s="1">
        <f t="shared" si="253"/>
        <v>3741</v>
      </c>
      <c r="F398" s="330">
        <f>F143+F147+F149+F193+F206+F212+F216+F260+F283+F297+F306+F311+F315+F322+F326+F330+F333+F337+F343+F347+F379+F386+F392+F397</f>
        <v>1061.6600000000001</v>
      </c>
      <c r="G398" s="41">
        <f>E398/C398</f>
        <v>4.6521171423241935E-2</v>
      </c>
      <c r="H398" s="41">
        <f>F398/D398</f>
        <v>0.34148704442554562</v>
      </c>
      <c r="I398" s="1">
        <f t="shared" ref="I398" si="254">I143+I147+I149+I193+I206+I212+I216+I260+I283+I297+I306+I311+I315+I322+I326+I330+I333+I337+I343+I347+I379+I386+I392</f>
        <v>3648</v>
      </c>
      <c r="J398" s="330">
        <f>J143+J147+J149+J193+J206+J212+J216+J260+J283+J297+J306+J311+J315+J322+J326+J330+J333+J337+J343+J347+J379+J386+J392+J397</f>
        <v>1061.3319999999999</v>
      </c>
      <c r="K398" s="41">
        <f t="shared" si="251"/>
        <v>4.5364670770378659E-2</v>
      </c>
      <c r="L398" s="41">
        <f t="shared" si="252"/>
        <v>0.34138154195717374</v>
      </c>
      <c r="M398" s="391">
        <f t="shared" ref="M398" si="255">M143+M147+M149+M193+M206+M212+M216+M260+M283+M297+M306+M311+M315+M322+M326+M330+M333+M337+M343+M347+M379+M386+M392</f>
        <v>76762</v>
      </c>
      <c r="N398" s="409">
        <f>N143+N147+N149+N193+N206+N212+N216+N260+N283+N297+N306+N311+N315+N322+N326+N330+N333+N337+N343+N347+N379+N386+N392+N397</f>
        <v>2047.6</v>
      </c>
      <c r="O398" s="328">
        <f t="shared" ref="O398:R398" si="256">O143+O147+O149+O193+O206+O212+O216+O260+O283+O297+O306+O311+O315+O322+O326+O330+O333+O337+O343+O347+O379+O386+O392</f>
        <v>246</v>
      </c>
      <c r="P398" s="330">
        <f t="shared" si="256"/>
        <v>59.460000000000008</v>
      </c>
      <c r="Q398" s="328">
        <f t="shared" si="256"/>
        <v>0</v>
      </c>
      <c r="R398" s="330">
        <f t="shared" si="256"/>
        <v>1815.0100000000004</v>
      </c>
      <c r="S398" s="3"/>
      <c r="T398" s="328">
        <f t="shared" ref="T398:W398" si="257">T143+T147+T149+T193+T206+T212+T216+T260+T283+T297+T306+T311+T315+T322+T326+T330+T333+T337+T343+T347+T379+T386+T392+T397</f>
        <v>97030</v>
      </c>
      <c r="U398" s="330">
        <f t="shared" si="257"/>
        <v>6450.0883999999987</v>
      </c>
      <c r="V398" s="328">
        <f t="shared" si="257"/>
        <v>97276</v>
      </c>
      <c r="W398" s="330">
        <f t="shared" si="257"/>
        <v>8324.5583999999999</v>
      </c>
      <c r="X398" s="328">
        <f t="shared" ref="X398:AA398" si="258">X143+X147+X149+X193+X206+X212+X216+X260+X283+X297+X306+X311+X315+X322+X326+X330+X333+X337+X343+X347+X379+X386+X392</f>
        <v>246</v>
      </c>
      <c r="Y398" s="330">
        <f t="shared" si="258"/>
        <v>59.460000000000008</v>
      </c>
      <c r="Z398" s="328">
        <f t="shared" si="258"/>
        <v>0</v>
      </c>
      <c r="AA398" s="330">
        <f t="shared" si="258"/>
        <v>1815.0100000000004</v>
      </c>
      <c r="AB398" s="3"/>
      <c r="AC398" s="328">
        <f t="shared" ref="AC398:AF398" si="259">AC143+AC147+AC149+AC193+AC206+AC212+AC216+AC260+AC283+AC297+AC306+AC311+AC315+AC322+AC326+AC330+AC333+AC337+AC343+AC347+AC379+AC386+AC392+AC397</f>
        <v>60457</v>
      </c>
      <c r="AD398" s="330">
        <f t="shared" si="259"/>
        <v>3648.4043999999999</v>
      </c>
      <c r="AE398" s="328">
        <f t="shared" si="259"/>
        <v>60703</v>
      </c>
      <c r="AF398" s="330">
        <f t="shared" si="259"/>
        <v>5522.8744000000006</v>
      </c>
      <c r="AG398" s="3"/>
      <c r="AH398" s="286"/>
    </row>
    <row r="399" spans="1:34" ht="60.75">
      <c r="A399" s="1">
        <v>26</v>
      </c>
      <c r="B399" s="2" t="s">
        <v>269</v>
      </c>
      <c r="C399" s="2"/>
      <c r="D399" s="2"/>
      <c r="E399" s="328"/>
      <c r="F399" s="3"/>
      <c r="G399" s="2"/>
      <c r="H399" s="2"/>
      <c r="I399" s="104"/>
      <c r="J399" s="104"/>
      <c r="K399" s="2"/>
      <c r="L399" s="2"/>
      <c r="M399" s="2"/>
      <c r="N399" s="2"/>
      <c r="O399" s="2"/>
      <c r="P399" s="2"/>
      <c r="Q399" s="2"/>
      <c r="R399" s="2"/>
      <c r="S399" s="3"/>
      <c r="T399" s="2"/>
      <c r="U399" s="2"/>
      <c r="V399" s="2"/>
      <c r="W399" s="2"/>
      <c r="X399" s="2"/>
      <c r="Y399" s="2"/>
      <c r="Z399" s="2"/>
      <c r="AA399" s="2"/>
      <c r="AB399" s="3"/>
      <c r="AC399" s="2"/>
      <c r="AD399" s="2"/>
      <c r="AE399" s="2"/>
      <c r="AF399" s="2"/>
      <c r="AG399" s="2"/>
      <c r="AH399" s="286"/>
    </row>
    <row r="400" spans="1:34" ht="21">
      <c r="A400" s="4"/>
      <c r="B400" s="2" t="s">
        <v>270</v>
      </c>
      <c r="C400" s="2"/>
      <c r="D400" s="2"/>
      <c r="E400" s="328"/>
      <c r="F400" s="3"/>
      <c r="G400" s="2"/>
      <c r="H400" s="2"/>
      <c r="I400" s="104"/>
      <c r="J400" s="104"/>
      <c r="K400" s="2"/>
      <c r="L400" s="2"/>
      <c r="M400" s="2"/>
      <c r="N400" s="2"/>
      <c r="O400" s="2"/>
      <c r="P400" s="2"/>
      <c r="Q400" s="2"/>
      <c r="R400" s="2"/>
      <c r="S400" s="3"/>
      <c r="T400" s="2"/>
      <c r="U400" s="2"/>
      <c r="V400" s="2"/>
      <c r="W400" s="2"/>
      <c r="X400" s="2"/>
      <c r="Y400" s="2"/>
      <c r="Z400" s="2"/>
      <c r="AA400" s="2"/>
      <c r="AB400" s="3"/>
      <c r="AC400" s="2"/>
      <c r="AD400" s="2"/>
      <c r="AE400" s="2"/>
      <c r="AF400" s="2"/>
      <c r="AG400" s="2"/>
      <c r="AH400" s="286"/>
    </row>
    <row r="401" spans="1:34" ht="40.5">
      <c r="A401" s="329"/>
      <c r="B401" s="2" t="s">
        <v>271</v>
      </c>
      <c r="C401" s="2"/>
      <c r="D401" s="2"/>
      <c r="E401" s="328"/>
      <c r="F401" s="3"/>
      <c r="G401" s="2"/>
      <c r="H401" s="2"/>
      <c r="I401" s="104"/>
      <c r="J401" s="104"/>
      <c r="K401" s="2"/>
      <c r="L401" s="2"/>
      <c r="M401" s="2"/>
      <c r="N401" s="2"/>
      <c r="O401" s="2"/>
      <c r="P401" s="2"/>
      <c r="Q401" s="2"/>
      <c r="R401" s="2"/>
      <c r="S401" s="295"/>
      <c r="T401" s="2"/>
      <c r="U401" s="2"/>
      <c r="V401" s="2"/>
      <c r="W401" s="2"/>
      <c r="X401" s="2"/>
      <c r="Y401" s="2"/>
      <c r="Z401" s="2"/>
      <c r="AA401" s="2"/>
      <c r="AB401" s="295"/>
      <c r="AC401" s="2"/>
      <c r="AD401" s="2"/>
      <c r="AE401" s="2"/>
      <c r="AF401" s="2"/>
      <c r="AG401" s="2"/>
      <c r="AH401" s="286"/>
    </row>
    <row r="402" spans="1:34" ht="21">
      <c r="A402" s="329">
        <v>26.01</v>
      </c>
      <c r="B402" s="7" t="s">
        <v>272</v>
      </c>
      <c r="C402" s="7"/>
      <c r="D402" s="7"/>
      <c r="E402" s="332"/>
      <c r="F402" s="6"/>
      <c r="G402" s="7"/>
      <c r="H402" s="7"/>
      <c r="I402" s="106"/>
      <c r="J402" s="106"/>
      <c r="K402" s="7"/>
      <c r="L402" s="7"/>
      <c r="M402" s="7"/>
      <c r="N402" s="7"/>
      <c r="O402" s="7"/>
      <c r="P402" s="7"/>
      <c r="Q402" s="7"/>
      <c r="R402" s="7"/>
      <c r="S402" s="6"/>
      <c r="T402" s="7"/>
      <c r="U402" s="7"/>
      <c r="V402" s="7"/>
      <c r="W402" s="7"/>
      <c r="X402" s="7"/>
      <c r="Y402" s="7"/>
      <c r="Z402" s="7"/>
      <c r="AA402" s="7"/>
      <c r="AB402" s="6"/>
      <c r="AC402" s="7"/>
      <c r="AD402" s="7"/>
      <c r="AE402" s="7"/>
      <c r="AF402" s="7"/>
      <c r="AG402" s="7"/>
      <c r="AH402" s="286"/>
    </row>
    <row r="403" spans="1:34" ht="40.5">
      <c r="A403" s="329">
        <f>+A402+0.01</f>
        <v>26.020000000000003</v>
      </c>
      <c r="B403" s="7" t="s">
        <v>273</v>
      </c>
      <c r="C403" s="7"/>
      <c r="D403" s="7"/>
      <c r="E403" s="332"/>
      <c r="F403" s="6"/>
      <c r="G403" s="7"/>
      <c r="H403" s="7"/>
      <c r="I403" s="106"/>
      <c r="J403" s="106"/>
      <c r="K403" s="7"/>
      <c r="L403" s="7"/>
      <c r="M403" s="7"/>
      <c r="N403" s="7"/>
      <c r="O403" s="7"/>
      <c r="P403" s="7"/>
      <c r="Q403" s="7"/>
      <c r="R403" s="7"/>
      <c r="S403" s="6"/>
      <c r="T403" s="7"/>
      <c r="U403" s="7"/>
      <c r="V403" s="7"/>
      <c r="W403" s="7"/>
      <c r="X403" s="7"/>
      <c r="Y403" s="7"/>
      <c r="Z403" s="7"/>
      <c r="AA403" s="7"/>
      <c r="AB403" s="6"/>
      <c r="AC403" s="7"/>
      <c r="AD403" s="7"/>
      <c r="AE403" s="7"/>
      <c r="AF403" s="7"/>
      <c r="AG403" s="7"/>
      <c r="AH403" s="286"/>
    </row>
    <row r="404" spans="1:34" ht="21">
      <c r="A404" s="329">
        <f t="shared" ref="A404:A410" si="260">+A403+0.01</f>
        <v>26.030000000000005</v>
      </c>
      <c r="B404" s="7" t="s">
        <v>274</v>
      </c>
      <c r="C404" s="7"/>
      <c r="D404" s="7"/>
      <c r="E404" s="332"/>
      <c r="F404" s="6"/>
      <c r="G404" s="7"/>
      <c r="H404" s="7"/>
      <c r="I404" s="106"/>
      <c r="J404" s="106"/>
      <c r="K404" s="7"/>
      <c r="L404" s="7"/>
      <c r="M404" s="7"/>
      <c r="N404" s="7"/>
      <c r="O404" s="7"/>
      <c r="P404" s="7"/>
      <c r="Q404" s="7"/>
      <c r="R404" s="7"/>
      <c r="S404" s="6"/>
      <c r="T404" s="7"/>
      <c r="U404" s="7"/>
      <c r="V404" s="7"/>
      <c r="W404" s="7"/>
      <c r="X404" s="7"/>
      <c r="Y404" s="7"/>
      <c r="Z404" s="7"/>
      <c r="AA404" s="7"/>
      <c r="AB404" s="6"/>
      <c r="AC404" s="7"/>
      <c r="AD404" s="7"/>
      <c r="AE404" s="7"/>
      <c r="AF404" s="7"/>
      <c r="AG404" s="7"/>
      <c r="AH404" s="286"/>
    </row>
    <row r="405" spans="1:34" ht="21">
      <c r="A405" s="329">
        <f t="shared" si="260"/>
        <v>26.040000000000006</v>
      </c>
      <c r="B405" s="7" t="s">
        <v>275</v>
      </c>
      <c r="C405" s="7"/>
      <c r="D405" s="7"/>
      <c r="E405" s="332"/>
      <c r="F405" s="6"/>
      <c r="G405" s="7"/>
      <c r="H405" s="7"/>
      <c r="I405" s="106"/>
      <c r="J405" s="106"/>
      <c r="K405" s="7"/>
      <c r="L405" s="7"/>
      <c r="M405" s="7"/>
      <c r="N405" s="7"/>
      <c r="O405" s="7"/>
      <c r="P405" s="7"/>
      <c r="Q405" s="7"/>
      <c r="R405" s="7"/>
      <c r="S405" s="6"/>
      <c r="T405" s="7"/>
      <c r="U405" s="7"/>
      <c r="V405" s="7"/>
      <c r="W405" s="7"/>
      <c r="X405" s="7"/>
      <c r="Y405" s="7"/>
      <c r="Z405" s="7"/>
      <c r="AA405" s="7"/>
      <c r="AB405" s="6"/>
      <c r="AC405" s="7"/>
      <c r="AD405" s="7"/>
      <c r="AE405" s="7"/>
      <c r="AF405" s="7"/>
      <c r="AG405" s="7"/>
      <c r="AH405" s="286"/>
    </row>
    <row r="406" spans="1:34" ht="21">
      <c r="A406" s="329">
        <f t="shared" si="260"/>
        <v>26.050000000000008</v>
      </c>
      <c r="B406" s="7" t="s">
        <v>276</v>
      </c>
      <c r="C406" s="7"/>
      <c r="D406" s="7"/>
      <c r="E406" s="332"/>
      <c r="F406" s="6"/>
      <c r="G406" s="7"/>
      <c r="H406" s="7"/>
      <c r="I406" s="106"/>
      <c r="J406" s="106"/>
      <c r="K406" s="7"/>
      <c r="L406" s="7"/>
      <c r="M406" s="7"/>
      <c r="N406" s="7"/>
      <c r="O406" s="7"/>
      <c r="P406" s="7"/>
      <c r="Q406" s="7"/>
      <c r="R406" s="7"/>
      <c r="S406" s="6"/>
      <c r="T406" s="7"/>
      <c r="U406" s="7"/>
      <c r="V406" s="7"/>
      <c r="W406" s="7"/>
      <c r="X406" s="7"/>
      <c r="Y406" s="7"/>
      <c r="Z406" s="7"/>
      <c r="AA406" s="7"/>
      <c r="AB406" s="6"/>
      <c r="AC406" s="7"/>
      <c r="AD406" s="7"/>
      <c r="AE406" s="7"/>
      <c r="AF406" s="7"/>
      <c r="AG406" s="7"/>
      <c r="AH406" s="286"/>
    </row>
    <row r="407" spans="1:34" ht="40.5">
      <c r="A407" s="329">
        <f t="shared" si="260"/>
        <v>26.060000000000009</v>
      </c>
      <c r="B407" s="7" t="s">
        <v>27</v>
      </c>
      <c r="C407" s="332"/>
      <c r="D407" s="37"/>
      <c r="E407" s="332"/>
      <c r="F407" s="6"/>
      <c r="G407" s="7"/>
      <c r="H407" s="7"/>
      <c r="I407" s="106"/>
      <c r="J407" s="106"/>
      <c r="K407" s="7"/>
      <c r="L407" s="7"/>
      <c r="M407" s="7"/>
      <c r="N407" s="7"/>
      <c r="O407" s="7"/>
      <c r="P407" s="7"/>
      <c r="Q407" s="7"/>
      <c r="R407" s="7"/>
      <c r="S407" s="55"/>
      <c r="T407" s="7"/>
      <c r="U407" s="7"/>
      <c r="V407" s="332"/>
      <c r="W407" s="37"/>
      <c r="X407" s="7"/>
      <c r="Y407" s="7"/>
      <c r="Z407" s="7"/>
      <c r="AA407" s="7"/>
      <c r="AB407" s="55"/>
      <c r="AC407" s="7"/>
      <c r="AD407" s="7"/>
      <c r="AE407" s="332"/>
      <c r="AF407" s="37"/>
      <c r="AG407" s="7"/>
      <c r="AH407" s="286"/>
    </row>
    <row r="408" spans="1:34" ht="40.5">
      <c r="A408" s="329">
        <f t="shared" si="260"/>
        <v>26.070000000000011</v>
      </c>
      <c r="B408" s="7" t="s">
        <v>28</v>
      </c>
      <c r="C408" s="332"/>
      <c r="D408" s="37"/>
      <c r="E408" s="332"/>
      <c r="F408" s="6"/>
      <c r="G408" s="7"/>
      <c r="H408" s="7"/>
      <c r="I408" s="106"/>
      <c r="J408" s="106"/>
      <c r="K408" s="7"/>
      <c r="L408" s="7"/>
      <c r="M408" s="7"/>
      <c r="N408" s="7"/>
      <c r="O408" s="7"/>
      <c r="P408" s="7"/>
      <c r="Q408" s="7"/>
      <c r="R408" s="7"/>
      <c r="S408" s="55"/>
      <c r="T408" s="7"/>
      <c r="U408" s="7"/>
      <c r="V408" s="332"/>
      <c r="W408" s="37"/>
      <c r="X408" s="7"/>
      <c r="Y408" s="7"/>
      <c r="Z408" s="7"/>
      <c r="AA408" s="7"/>
      <c r="AB408" s="55"/>
      <c r="AC408" s="7"/>
      <c r="AD408" s="7"/>
      <c r="AE408" s="332"/>
      <c r="AF408" s="37"/>
      <c r="AG408" s="7"/>
      <c r="AH408" s="286"/>
    </row>
    <row r="409" spans="1:34" ht="21">
      <c r="A409" s="329">
        <f t="shared" si="260"/>
        <v>26.080000000000013</v>
      </c>
      <c r="B409" s="7" t="s">
        <v>277</v>
      </c>
      <c r="C409" s="332"/>
      <c r="D409" s="37"/>
      <c r="E409" s="332"/>
      <c r="F409" s="6"/>
      <c r="G409" s="7"/>
      <c r="H409" s="7"/>
      <c r="I409" s="106"/>
      <c r="J409" s="106"/>
      <c r="K409" s="7"/>
      <c r="L409" s="7"/>
      <c r="M409" s="7"/>
      <c r="N409" s="7"/>
      <c r="O409" s="7"/>
      <c r="P409" s="7"/>
      <c r="Q409" s="7"/>
      <c r="R409" s="7"/>
      <c r="S409" s="55"/>
      <c r="T409" s="7"/>
      <c r="U409" s="7"/>
      <c r="V409" s="332"/>
      <c r="W409" s="37"/>
      <c r="X409" s="7"/>
      <c r="Y409" s="7"/>
      <c r="Z409" s="7"/>
      <c r="AA409" s="7"/>
      <c r="AB409" s="55"/>
      <c r="AC409" s="7"/>
      <c r="AD409" s="7"/>
      <c r="AE409" s="332"/>
      <c r="AF409" s="37"/>
      <c r="AG409" s="7"/>
      <c r="AH409" s="286"/>
    </row>
    <row r="410" spans="1:34" ht="40.5">
      <c r="A410" s="329">
        <f t="shared" si="260"/>
        <v>26.090000000000014</v>
      </c>
      <c r="B410" s="7" t="s">
        <v>30</v>
      </c>
      <c r="C410" s="7"/>
      <c r="D410" s="7"/>
      <c r="E410" s="332"/>
      <c r="F410" s="6"/>
      <c r="G410" s="7"/>
      <c r="H410" s="7"/>
      <c r="I410" s="106"/>
      <c r="J410" s="106"/>
      <c r="K410" s="7"/>
      <c r="L410" s="7"/>
      <c r="M410" s="7"/>
      <c r="N410" s="7"/>
      <c r="O410" s="7"/>
      <c r="P410" s="7"/>
      <c r="Q410" s="7"/>
      <c r="R410" s="7"/>
      <c r="S410" s="32"/>
      <c r="T410" s="7"/>
      <c r="U410" s="7"/>
      <c r="V410" s="7"/>
      <c r="W410" s="7"/>
      <c r="X410" s="7"/>
      <c r="Y410" s="7"/>
      <c r="Z410" s="7"/>
      <c r="AA410" s="7"/>
      <c r="AB410" s="32"/>
      <c r="AC410" s="7"/>
      <c r="AD410" s="7"/>
      <c r="AE410" s="7"/>
      <c r="AF410" s="7"/>
      <c r="AG410" s="7"/>
      <c r="AH410" s="286"/>
    </row>
    <row r="411" spans="1:34" ht="21">
      <c r="A411" s="329"/>
      <c r="B411" s="26" t="s">
        <v>278</v>
      </c>
      <c r="C411" s="26"/>
      <c r="D411" s="26"/>
      <c r="E411" s="328"/>
      <c r="F411" s="3"/>
      <c r="G411" s="26"/>
      <c r="H411" s="26"/>
      <c r="I411" s="114"/>
      <c r="J411" s="114"/>
      <c r="K411" s="26"/>
      <c r="L411" s="26"/>
      <c r="M411" s="26"/>
      <c r="N411" s="26"/>
      <c r="O411" s="26"/>
      <c r="P411" s="26"/>
      <c r="Q411" s="26"/>
      <c r="R411" s="26"/>
      <c r="S411" s="29"/>
      <c r="T411" s="26"/>
      <c r="U411" s="26"/>
      <c r="V411" s="26"/>
      <c r="W411" s="26"/>
      <c r="X411" s="26"/>
      <c r="Y411" s="26"/>
      <c r="Z411" s="26"/>
      <c r="AA411" s="26"/>
      <c r="AB411" s="29"/>
      <c r="AC411" s="26"/>
      <c r="AD411" s="26"/>
      <c r="AE411" s="26"/>
      <c r="AF411" s="26"/>
      <c r="AG411" s="26"/>
      <c r="AH411" s="286"/>
    </row>
    <row r="412" spans="1:34" ht="21">
      <c r="A412" s="329"/>
      <c r="B412" s="15" t="s">
        <v>279</v>
      </c>
      <c r="C412" s="15"/>
      <c r="D412" s="15"/>
      <c r="E412" s="16"/>
      <c r="F412" s="17"/>
      <c r="G412" s="15"/>
      <c r="H412" s="15"/>
      <c r="I412" s="109"/>
      <c r="J412" s="109"/>
      <c r="K412" s="15"/>
      <c r="L412" s="15"/>
      <c r="M412" s="15"/>
      <c r="N412" s="15"/>
      <c r="O412" s="15"/>
      <c r="P412" s="15"/>
      <c r="Q412" s="15"/>
      <c r="R412" s="15"/>
      <c r="S412" s="29"/>
      <c r="T412" s="15"/>
      <c r="U412" s="15"/>
      <c r="V412" s="15"/>
      <c r="W412" s="15"/>
      <c r="X412" s="15"/>
      <c r="Y412" s="15"/>
      <c r="Z412" s="15"/>
      <c r="AA412" s="15"/>
      <c r="AB412" s="29"/>
      <c r="AC412" s="15"/>
      <c r="AD412" s="15"/>
      <c r="AE412" s="15"/>
      <c r="AF412" s="15"/>
      <c r="AG412" s="15"/>
      <c r="AH412" s="286"/>
    </row>
    <row r="413" spans="1:34" ht="40.5">
      <c r="A413" s="59">
        <v>26.1</v>
      </c>
      <c r="B413" s="18" t="s">
        <v>280</v>
      </c>
      <c r="C413" s="18"/>
      <c r="D413" s="18"/>
      <c r="E413" s="19"/>
      <c r="F413" s="20"/>
      <c r="G413" s="18"/>
      <c r="H413" s="18"/>
      <c r="I413" s="111"/>
      <c r="J413" s="111"/>
      <c r="K413" s="18"/>
      <c r="L413" s="18"/>
      <c r="M413" s="18"/>
      <c r="N413" s="18"/>
      <c r="O413" s="18"/>
      <c r="P413" s="18"/>
      <c r="Q413" s="18"/>
      <c r="R413" s="18"/>
      <c r="S413" s="55"/>
      <c r="T413" s="18"/>
      <c r="U413" s="18"/>
      <c r="V413" s="18"/>
      <c r="W413" s="18"/>
      <c r="X413" s="18"/>
      <c r="Y413" s="18"/>
      <c r="Z413" s="18"/>
      <c r="AA413" s="18"/>
      <c r="AB413" s="55"/>
      <c r="AC413" s="18"/>
      <c r="AD413" s="18"/>
      <c r="AE413" s="18"/>
      <c r="AF413" s="18"/>
      <c r="AG413" s="18"/>
      <c r="AH413" s="286"/>
    </row>
    <row r="414" spans="1:34" ht="21">
      <c r="A414" s="59">
        <f>+A413+0.01</f>
        <v>26.110000000000003</v>
      </c>
      <c r="B414" s="18" t="s">
        <v>281</v>
      </c>
      <c r="C414" s="18"/>
      <c r="D414" s="18"/>
      <c r="E414" s="19"/>
      <c r="F414" s="20"/>
      <c r="G414" s="18"/>
      <c r="H414" s="18"/>
      <c r="I414" s="111"/>
      <c r="J414" s="111"/>
      <c r="K414" s="18"/>
      <c r="L414" s="18"/>
      <c r="M414" s="18"/>
      <c r="N414" s="18"/>
      <c r="O414" s="18"/>
      <c r="P414" s="18"/>
      <c r="Q414" s="18"/>
      <c r="R414" s="18"/>
      <c r="S414" s="55"/>
      <c r="T414" s="18"/>
      <c r="U414" s="18"/>
      <c r="V414" s="18"/>
      <c r="W414" s="18"/>
      <c r="X414" s="18"/>
      <c r="Y414" s="18"/>
      <c r="Z414" s="18"/>
      <c r="AA414" s="18"/>
      <c r="AB414" s="55"/>
      <c r="AC414" s="18"/>
      <c r="AD414" s="18"/>
      <c r="AE414" s="18"/>
      <c r="AF414" s="18"/>
      <c r="AG414" s="18"/>
      <c r="AH414" s="286"/>
    </row>
    <row r="415" spans="1:34" ht="60.75">
      <c r="A415" s="59">
        <f t="shared" ref="A415:A416" si="261">+A414+0.01</f>
        <v>26.120000000000005</v>
      </c>
      <c r="B415" s="18" t="s">
        <v>282</v>
      </c>
      <c r="C415" s="18"/>
      <c r="D415" s="18"/>
      <c r="E415" s="19"/>
      <c r="F415" s="20"/>
      <c r="G415" s="18"/>
      <c r="H415" s="18"/>
      <c r="I415" s="111"/>
      <c r="J415" s="111"/>
      <c r="K415" s="18"/>
      <c r="L415" s="18"/>
      <c r="M415" s="18"/>
      <c r="N415" s="18"/>
      <c r="O415" s="18"/>
      <c r="P415" s="18"/>
      <c r="Q415" s="18"/>
      <c r="R415" s="18"/>
      <c r="S415" s="55"/>
      <c r="T415" s="18"/>
      <c r="U415" s="18"/>
      <c r="V415" s="18"/>
      <c r="W415" s="18"/>
      <c r="X415" s="18"/>
      <c r="Y415" s="18"/>
      <c r="Z415" s="18"/>
      <c r="AA415" s="18"/>
      <c r="AB415" s="55"/>
      <c r="AC415" s="18"/>
      <c r="AD415" s="18"/>
      <c r="AE415" s="18"/>
      <c r="AF415" s="18"/>
      <c r="AG415" s="18"/>
      <c r="AH415" s="286"/>
    </row>
    <row r="416" spans="1:34" ht="21">
      <c r="A416" s="59">
        <f t="shared" si="261"/>
        <v>26.130000000000006</v>
      </c>
      <c r="B416" s="18" t="s">
        <v>36</v>
      </c>
      <c r="C416" s="18"/>
      <c r="D416" s="18"/>
      <c r="E416" s="19"/>
      <c r="F416" s="20"/>
      <c r="G416" s="18"/>
      <c r="H416" s="18"/>
      <c r="I416" s="111"/>
      <c r="J416" s="111"/>
      <c r="K416" s="18"/>
      <c r="L416" s="18"/>
      <c r="M416" s="18"/>
      <c r="N416" s="18"/>
      <c r="O416" s="18"/>
      <c r="P416" s="18"/>
      <c r="Q416" s="18"/>
      <c r="R416" s="18"/>
      <c r="S416" s="23"/>
      <c r="T416" s="18"/>
      <c r="U416" s="18"/>
      <c r="V416" s="18"/>
      <c r="W416" s="18"/>
      <c r="X416" s="18"/>
      <c r="Y416" s="18"/>
      <c r="Z416" s="18"/>
      <c r="AA416" s="18"/>
      <c r="AB416" s="23"/>
      <c r="AC416" s="18"/>
      <c r="AD416" s="18"/>
      <c r="AE416" s="18"/>
      <c r="AF416" s="18"/>
      <c r="AG416" s="18"/>
      <c r="AH416" s="286"/>
    </row>
    <row r="417" spans="1:34" ht="21">
      <c r="A417" s="59" t="s">
        <v>37</v>
      </c>
      <c r="B417" s="7" t="s">
        <v>72</v>
      </c>
      <c r="C417" s="7"/>
      <c r="D417" s="7"/>
      <c r="E417" s="332"/>
      <c r="F417" s="6"/>
      <c r="G417" s="7"/>
      <c r="H417" s="7"/>
      <c r="I417" s="106"/>
      <c r="J417" s="106"/>
      <c r="K417" s="7"/>
      <c r="L417" s="7"/>
      <c r="M417" s="7"/>
      <c r="N417" s="7"/>
      <c r="O417" s="7"/>
      <c r="P417" s="7"/>
      <c r="Q417" s="7"/>
      <c r="R417" s="7"/>
      <c r="S417" s="37"/>
      <c r="T417" s="7"/>
      <c r="U417" s="7"/>
      <c r="V417" s="7"/>
      <c r="W417" s="7"/>
      <c r="X417" s="7"/>
      <c r="Y417" s="7"/>
      <c r="Z417" s="7"/>
      <c r="AA417" s="7"/>
      <c r="AB417" s="37"/>
      <c r="AC417" s="7"/>
      <c r="AD417" s="7"/>
      <c r="AE417" s="7"/>
      <c r="AF417" s="7"/>
      <c r="AG417" s="7"/>
      <c r="AH417" s="286"/>
    </row>
    <row r="418" spans="1:34" ht="60.75">
      <c r="A418" s="59" t="s">
        <v>39</v>
      </c>
      <c r="B418" s="7" t="s">
        <v>73</v>
      </c>
      <c r="C418" s="7"/>
      <c r="D418" s="7"/>
      <c r="E418" s="332"/>
      <c r="F418" s="6"/>
      <c r="G418" s="7"/>
      <c r="H418" s="7"/>
      <c r="I418" s="106"/>
      <c r="J418" s="106"/>
      <c r="K418" s="7"/>
      <c r="L418" s="7"/>
      <c r="M418" s="7"/>
      <c r="N418" s="7"/>
      <c r="O418" s="7"/>
      <c r="P418" s="7"/>
      <c r="Q418" s="7"/>
      <c r="R418" s="7"/>
      <c r="S418" s="37"/>
      <c r="T418" s="7"/>
      <c r="U418" s="7"/>
      <c r="V418" s="7"/>
      <c r="W418" s="7"/>
      <c r="X418" s="7"/>
      <c r="Y418" s="7"/>
      <c r="Z418" s="7"/>
      <c r="AA418" s="7"/>
      <c r="AB418" s="37"/>
      <c r="AC418" s="7"/>
      <c r="AD418" s="7"/>
      <c r="AE418" s="7"/>
      <c r="AF418" s="7"/>
      <c r="AG418" s="7"/>
      <c r="AH418" s="286"/>
    </row>
    <row r="419" spans="1:34" ht="40.5">
      <c r="A419" s="59" t="s">
        <v>41</v>
      </c>
      <c r="B419" s="7" t="s">
        <v>74</v>
      </c>
      <c r="C419" s="7"/>
      <c r="D419" s="7"/>
      <c r="E419" s="332"/>
      <c r="F419" s="6"/>
      <c r="G419" s="7"/>
      <c r="H419" s="7"/>
      <c r="I419" s="106"/>
      <c r="J419" s="106"/>
      <c r="K419" s="7"/>
      <c r="L419" s="7"/>
      <c r="M419" s="7"/>
      <c r="N419" s="7"/>
      <c r="O419" s="7"/>
      <c r="P419" s="7"/>
      <c r="Q419" s="7"/>
      <c r="R419" s="7"/>
      <c r="S419" s="89"/>
      <c r="T419" s="7"/>
      <c r="U419" s="7"/>
      <c r="V419" s="7"/>
      <c r="W419" s="7"/>
      <c r="X419" s="7"/>
      <c r="Y419" s="7"/>
      <c r="Z419" s="7"/>
      <c r="AA419" s="7"/>
      <c r="AB419" s="89"/>
      <c r="AC419" s="7"/>
      <c r="AD419" s="7"/>
      <c r="AE419" s="7"/>
      <c r="AF419" s="7"/>
      <c r="AG419" s="7"/>
      <c r="AH419" s="286"/>
    </row>
    <row r="420" spans="1:34" ht="81">
      <c r="A420" s="59" t="s">
        <v>43</v>
      </c>
      <c r="B420" s="7" t="s">
        <v>75</v>
      </c>
      <c r="C420" s="7"/>
      <c r="D420" s="7"/>
      <c r="E420" s="332"/>
      <c r="F420" s="6"/>
      <c r="G420" s="7"/>
      <c r="H420" s="7"/>
      <c r="I420" s="106"/>
      <c r="J420" s="106"/>
      <c r="K420" s="7"/>
      <c r="L420" s="7"/>
      <c r="M420" s="7"/>
      <c r="N420" s="7"/>
      <c r="O420" s="7"/>
      <c r="P420" s="7"/>
      <c r="Q420" s="7"/>
      <c r="R420" s="7"/>
      <c r="S420" s="55"/>
      <c r="T420" s="7"/>
      <c r="U420" s="7"/>
      <c r="V420" s="7"/>
      <c r="W420" s="7"/>
      <c r="X420" s="7"/>
      <c r="Y420" s="7"/>
      <c r="Z420" s="7"/>
      <c r="AA420" s="7"/>
      <c r="AB420" s="55"/>
      <c r="AC420" s="7"/>
      <c r="AD420" s="7"/>
      <c r="AE420" s="7"/>
      <c r="AF420" s="7"/>
      <c r="AG420" s="7"/>
      <c r="AH420" s="286"/>
    </row>
    <row r="421" spans="1:34" ht="40.5">
      <c r="A421" s="59" t="s">
        <v>45</v>
      </c>
      <c r="B421" s="7" t="s">
        <v>76</v>
      </c>
      <c r="C421" s="7"/>
      <c r="D421" s="7"/>
      <c r="E421" s="332"/>
      <c r="F421" s="6"/>
      <c r="G421" s="7"/>
      <c r="H421" s="7"/>
      <c r="I421" s="106"/>
      <c r="J421" s="106"/>
      <c r="K421" s="7"/>
      <c r="L421" s="7"/>
      <c r="M421" s="7"/>
      <c r="N421" s="7"/>
      <c r="O421" s="7"/>
      <c r="P421" s="7"/>
      <c r="Q421" s="7"/>
      <c r="R421" s="7"/>
      <c r="S421" s="55"/>
      <c r="T421" s="7"/>
      <c r="U421" s="7"/>
      <c r="V421" s="7"/>
      <c r="W421" s="7"/>
      <c r="X421" s="7"/>
      <c r="Y421" s="7"/>
      <c r="Z421" s="7"/>
      <c r="AA421" s="7"/>
      <c r="AB421" s="55"/>
      <c r="AC421" s="7"/>
      <c r="AD421" s="7"/>
      <c r="AE421" s="7"/>
      <c r="AF421" s="7"/>
      <c r="AG421" s="7"/>
      <c r="AH421" s="286"/>
    </row>
    <row r="422" spans="1:34" ht="40.5">
      <c r="A422" s="59" t="s">
        <v>47</v>
      </c>
      <c r="B422" s="7" t="s">
        <v>46</v>
      </c>
      <c r="C422" s="7"/>
      <c r="D422" s="7"/>
      <c r="E422" s="332"/>
      <c r="F422" s="6"/>
      <c r="G422" s="7"/>
      <c r="H422" s="7"/>
      <c r="I422" s="106"/>
      <c r="J422" s="106"/>
      <c r="K422" s="7"/>
      <c r="L422" s="7"/>
      <c r="M422" s="7"/>
      <c r="N422" s="7"/>
      <c r="O422" s="7"/>
      <c r="P422" s="7"/>
      <c r="Q422" s="7"/>
      <c r="R422" s="7"/>
      <c r="S422" s="55"/>
      <c r="T422" s="7"/>
      <c r="U422" s="7"/>
      <c r="V422" s="7"/>
      <c r="W422" s="7"/>
      <c r="X422" s="7"/>
      <c r="Y422" s="7"/>
      <c r="Z422" s="7"/>
      <c r="AA422" s="7"/>
      <c r="AB422" s="55"/>
      <c r="AC422" s="7"/>
      <c r="AD422" s="7"/>
      <c r="AE422" s="7"/>
      <c r="AF422" s="7"/>
      <c r="AG422" s="7"/>
      <c r="AH422" s="286"/>
    </row>
    <row r="423" spans="1:34" ht="60.75">
      <c r="A423" s="59" t="s">
        <v>49</v>
      </c>
      <c r="B423" s="7" t="s">
        <v>77</v>
      </c>
      <c r="C423" s="7"/>
      <c r="D423" s="7"/>
      <c r="E423" s="332"/>
      <c r="F423" s="6"/>
      <c r="G423" s="7"/>
      <c r="H423" s="7"/>
      <c r="I423" s="106"/>
      <c r="J423" s="106"/>
      <c r="K423" s="7"/>
      <c r="L423" s="7"/>
      <c r="M423" s="7"/>
      <c r="N423" s="7"/>
      <c r="O423" s="7"/>
      <c r="P423" s="7"/>
      <c r="Q423" s="7"/>
      <c r="R423" s="7"/>
      <c r="S423" s="55"/>
      <c r="T423" s="7"/>
      <c r="U423" s="7"/>
      <c r="V423" s="7"/>
      <c r="W423" s="7"/>
      <c r="X423" s="7"/>
      <c r="Y423" s="7"/>
      <c r="Z423" s="7"/>
      <c r="AA423" s="7"/>
      <c r="AB423" s="55"/>
      <c r="AC423" s="7"/>
      <c r="AD423" s="7"/>
      <c r="AE423" s="7"/>
      <c r="AF423" s="7"/>
      <c r="AG423" s="7"/>
      <c r="AH423" s="286"/>
    </row>
    <row r="424" spans="1:34" ht="60.75">
      <c r="A424" s="59" t="s">
        <v>78</v>
      </c>
      <c r="B424" s="7" t="s">
        <v>79</v>
      </c>
      <c r="C424" s="7"/>
      <c r="D424" s="7"/>
      <c r="E424" s="332"/>
      <c r="F424" s="6"/>
      <c r="G424" s="7"/>
      <c r="H424" s="7"/>
      <c r="I424" s="106"/>
      <c r="J424" s="106"/>
      <c r="K424" s="7"/>
      <c r="L424" s="7"/>
      <c r="M424" s="7"/>
      <c r="N424" s="7"/>
      <c r="O424" s="7"/>
      <c r="P424" s="7"/>
      <c r="Q424" s="7"/>
      <c r="R424" s="7"/>
      <c r="S424" s="55"/>
      <c r="T424" s="7"/>
      <c r="U424" s="7"/>
      <c r="V424" s="7"/>
      <c r="W424" s="7"/>
      <c r="X424" s="7"/>
      <c r="Y424" s="7"/>
      <c r="Z424" s="7"/>
      <c r="AA424" s="7"/>
      <c r="AB424" s="55"/>
      <c r="AC424" s="7"/>
      <c r="AD424" s="7"/>
      <c r="AE424" s="7"/>
      <c r="AF424" s="7"/>
      <c r="AG424" s="7"/>
      <c r="AH424" s="286"/>
    </row>
    <row r="425" spans="1:34" ht="40.5">
      <c r="A425" s="59">
        <v>26.14</v>
      </c>
      <c r="B425" s="18" t="s">
        <v>283</v>
      </c>
      <c r="C425" s="18"/>
      <c r="D425" s="18"/>
      <c r="E425" s="19"/>
      <c r="F425" s="20"/>
      <c r="G425" s="18"/>
      <c r="H425" s="18"/>
      <c r="I425" s="111"/>
      <c r="J425" s="111"/>
      <c r="K425" s="18"/>
      <c r="L425" s="18"/>
      <c r="M425" s="18"/>
      <c r="N425" s="18"/>
      <c r="O425" s="18"/>
      <c r="P425" s="18"/>
      <c r="Q425" s="18"/>
      <c r="R425" s="18"/>
      <c r="S425" s="55"/>
      <c r="T425" s="18"/>
      <c r="U425" s="18"/>
      <c r="V425" s="18"/>
      <c r="W425" s="18"/>
      <c r="X425" s="18"/>
      <c r="Y425" s="18"/>
      <c r="Z425" s="18"/>
      <c r="AA425" s="18"/>
      <c r="AB425" s="55"/>
      <c r="AC425" s="18"/>
      <c r="AD425" s="18"/>
      <c r="AE425" s="18"/>
      <c r="AF425" s="18"/>
      <c r="AG425" s="18"/>
      <c r="AH425" s="286"/>
    </row>
    <row r="426" spans="1:34" ht="40.5">
      <c r="A426" s="59">
        <f t="shared" ref="A426:A434" si="262">+A425+0.01</f>
        <v>26.150000000000002</v>
      </c>
      <c r="B426" s="18" t="s">
        <v>284</v>
      </c>
      <c r="C426" s="18"/>
      <c r="D426" s="18"/>
      <c r="E426" s="19"/>
      <c r="F426" s="20"/>
      <c r="G426" s="18"/>
      <c r="H426" s="18"/>
      <c r="I426" s="111"/>
      <c r="J426" s="111"/>
      <c r="K426" s="18"/>
      <c r="L426" s="18"/>
      <c r="M426" s="18"/>
      <c r="N426" s="18"/>
      <c r="O426" s="18"/>
      <c r="P426" s="18"/>
      <c r="Q426" s="18"/>
      <c r="R426" s="18"/>
      <c r="S426" s="55"/>
      <c r="T426" s="18"/>
      <c r="U426" s="18"/>
      <c r="V426" s="18"/>
      <c r="W426" s="18"/>
      <c r="X426" s="18"/>
      <c r="Y426" s="18"/>
      <c r="Z426" s="18"/>
      <c r="AA426" s="18"/>
      <c r="AB426" s="55"/>
      <c r="AC426" s="18"/>
      <c r="AD426" s="18"/>
      <c r="AE426" s="18"/>
      <c r="AF426" s="18"/>
      <c r="AG426" s="18"/>
      <c r="AH426" s="286"/>
    </row>
    <row r="427" spans="1:34" ht="40.5">
      <c r="A427" s="59">
        <f t="shared" si="262"/>
        <v>26.160000000000004</v>
      </c>
      <c r="B427" s="18" t="s">
        <v>285</v>
      </c>
      <c r="C427" s="18"/>
      <c r="D427" s="18"/>
      <c r="E427" s="19"/>
      <c r="F427" s="20"/>
      <c r="G427" s="18"/>
      <c r="H427" s="18"/>
      <c r="I427" s="111"/>
      <c r="J427" s="111"/>
      <c r="K427" s="18"/>
      <c r="L427" s="18"/>
      <c r="M427" s="18"/>
      <c r="N427" s="18"/>
      <c r="O427" s="18"/>
      <c r="P427" s="18"/>
      <c r="Q427" s="18"/>
      <c r="R427" s="18"/>
      <c r="S427" s="55"/>
      <c r="T427" s="18"/>
      <c r="U427" s="18"/>
      <c r="V427" s="18"/>
      <c r="W427" s="18"/>
      <c r="X427" s="18"/>
      <c r="Y427" s="18"/>
      <c r="Z427" s="18"/>
      <c r="AA427" s="18"/>
      <c r="AB427" s="55"/>
      <c r="AC427" s="18"/>
      <c r="AD427" s="18"/>
      <c r="AE427" s="18"/>
      <c r="AF427" s="18"/>
      <c r="AG427" s="18"/>
      <c r="AH427" s="286"/>
    </row>
    <row r="428" spans="1:34" ht="40.5">
      <c r="A428" s="59">
        <f t="shared" si="262"/>
        <v>26.170000000000005</v>
      </c>
      <c r="B428" s="18" t="s">
        <v>286</v>
      </c>
      <c r="C428" s="18"/>
      <c r="D428" s="18"/>
      <c r="E428" s="19"/>
      <c r="F428" s="20"/>
      <c r="G428" s="18"/>
      <c r="H428" s="18"/>
      <c r="I428" s="111"/>
      <c r="J428" s="111"/>
      <c r="K428" s="18"/>
      <c r="L428" s="18"/>
      <c r="M428" s="18"/>
      <c r="N428" s="18"/>
      <c r="O428" s="18"/>
      <c r="P428" s="18"/>
      <c r="Q428" s="18"/>
      <c r="R428" s="18"/>
      <c r="S428" s="55"/>
      <c r="T428" s="18"/>
      <c r="U428" s="18"/>
      <c r="V428" s="18"/>
      <c r="W428" s="18"/>
      <c r="X428" s="18"/>
      <c r="Y428" s="18"/>
      <c r="Z428" s="18"/>
      <c r="AA428" s="18"/>
      <c r="AB428" s="55"/>
      <c r="AC428" s="18"/>
      <c r="AD428" s="18"/>
      <c r="AE428" s="18"/>
      <c r="AF428" s="18"/>
      <c r="AG428" s="18"/>
      <c r="AH428" s="286"/>
    </row>
    <row r="429" spans="1:34" ht="40.5">
      <c r="A429" s="59">
        <f t="shared" si="262"/>
        <v>26.180000000000007</v>
      </c>
      <c r="B429" s="18" t="s">
        <v>287</v>
      </c>
      <c r="C429" s="18"/>
      <c r="D429" s="18"/>
      <c r="E429" s="19"/>
      <c r="F429" s="20"/>
      <c r="G429" s="18"/>
      <c r="H429" s="18"/>
      <c r="I429" s="111"/>
      <c r="J429" s="111"/>
      <c r="K429" s="18"/>
      <c r="L429" s="18"/>
      <c r="M429" s="18"/>
      <c r="N429" s="18"/>
      <c r="O429" s="18"/>
      <c r="P429" s="18"/>
      <c r="Q429" s="18"/>
      <c r="R429" s="18"/>
      <c r="S429" s="55"/>
      <c r="T429" s="18"/>
      <c r="U429" s="18"/>
      <c r="V429" s="18"/>
      <c r="W429" s="18"/>
      <c r="X429" s="18"/>
      <c r="Y429" s="18"/>
      <c r="Z429" s="18"/>
      <c r="AA429" s="18"/>
      <c r="AB429" s="55"/>
      <c r="AC429" s="18"/>
      <c r="AD429" s="18"/>
      <c r="AE429" s="18"/>
      <c r="AF429" s="18"/>
      <c r="AG429" s="18"/>
      <c r="AH429" s="286"/>
    </row>
    <row r="430" spans="1:34" ht="40.5">
      <c r="A430" s="59">
        <f t="shared" si="262"/>
        <v>26.190000000000008</v>
      </c>
      <c r="B430" s="18" t="s">
        <v>288</v>
      </c>
      <c r="C430" s="18"/>
      <c r="D430" s="18"/>
      <c r="E430" s="19"/>
      <c r="F430" s="20"/>
      <c r="G430" s="18"/>
      <c r="H430" s="18"/>
      <c r="I430" s="111"/>
      <c r="J430" s="111"/>
      <c r="K430" s="18"/>
      <c r="L430" s="18"/>
      <c r="M430" s="18"/>
      <c r="N430" s="18"/>
      <c r="O430" s="18"/>
      <c r="P430" s="18"/>
      <c r="Q430" s="18"/>
      <c r="R430" s="18"/>
      <c r="S430" s="55"/>
      <c r="T430" s="18"/>
      <c r="U430" s="18"/>
      <c r="V430" s="18"/>
      <c r="W430" s="18"/>
      <c r="X430" s="18"/>
      <c r="Y430" s="18"/>
      <c r="Z430" s="18"/>
      <c r="AA430" s="18"/>
      <c r="AB430" s="55"/>
      <c r="AC430" s="18"/>
      <c r="AD430" s="18"/>
      <c r="AE430" s="18"/>
      <c r="AF430" s="18"/>
      <c r="AG430" s="18"/>
      <c r="AH430" s="286"/>
    </row>
    <row r="431" spans="1:34" ht="40.5">
      <c r="A431" s="59">
        <f t="shared" si="262"/>
        <v>26.20000000000001</v>
      </c>
      <c r="B431" s="18" t="s">
        <v>289</v>
      </c>
      <c r="C431" s="18"/>
      <c r="D431" s="18"/>
      <c r="E431" s="19"/>
      <c r="F431" s="20"/>
      <c r="G431" s="18"/>
      <c r="H431" s="18"/>
      <c r="I431" s="111"/>
      <c r="J431" s="111"/>
      <c r="K431" s="18"/>
      <c r="L431" s="18"/>
      <c r="M431" s="18"/>
      <c r="N431" s="18"/>
      <c r="O431" s="18"/>
      <c r="P431" s="18"/>
      <c r="Q431" s="18"/>
      <c r="R431" s="18"/>
      <c r="S431" s="55"/>
      <c r="T431" s="18"/>
      <c r="U431" s="18"/>
      <c r="V431" s="18"/>
      <c r="W431" s="18"/>
      <c r="X431" s="18"/>
      <c r="Y431" s="18"/>
      <c r="Z431" s="18"/>
      <c r="AA431" s="18"/>
      <c r="AB431" s="55"/>
      <c r="AC431" s="18"/>
      <c r="AD431" s="18"/>
      <c r="AE431" s="18"/>
      <c r="AF431" s="18"/>
      <c r="AG431" s="18"/>
      <c r="AH431" s="286"/>
    </row>
    <row r="432" spans="1:34" ht="40.5">
      <c r="A432" s="59">
        <f t="shared" si="262"/>
        <v>26.210000000000012</v>
      </c>
      <c r="B432" s="18" t="s">
        <v>87</v>
      </c>
      <c r="C432" s="18"/>
      <c r="D432" s="18"/>
      <c r="E432" s="19"/>
      <c r="F432" s="20"/>
      <c r="G432" s="18"/>
      <c r="H432" s="18"/>
      <c r="I432" s="111"/>
      <c r="J432" s="111"/>
      <c r="K432" s="18"/>
      <c r="L432" s="18"/>
      <c r="M432" s="18"/>
      <c r="N432" s="18"/>
      <c r="O432" s="18"/>
      <c r="P432" s="18"/>
      <c r="Q432" s="18"/>
      <c r="R432" s="18"/>
      <c r="S432" s="55"/>
      <c r="T432" s="18"/>
      <c r="U432" s="18"/>
      <c r="V432" s="18"/>
      <c r="W432" s="18"/>
      <c r="X432" s="18"/>
      <c r="Y432" s="18"/>
      <c r="Z432" s="18"/>
      <c r="AA432" s="18"/>
      <c r="AB432" s="55"/>
      <c r="AC432" s="18"/>
      <c r="AD432" s="18"/>
      <c r="AE432" s="18"/>
      <c r="AF432" s="18"/>
      <c r="AG432" s="18"/>
      <c r="AH432" s="286"/>
    </row>
    <row r="433" spans="1:34" ht="40.5">
      <c r="A433" s="59">
        <f t="shared" si="262"/>
        <v>26.220000000000013</v>
      </c>
      <c r="B433" s="18" t="s">
        <v>290</v>
      </c>
      <c r="C433" s="18"/>
      <c r="D433" s="18"/>
      <c r="E433" s="19"/>
      <c r="F433" s="20"/>
      <c r="G433" s="18"/>
      <c r="H433" s="18"/>
      <c r="I433" s="111"/>
      <c r="J433" s="111"/>
      <c r="K433" s="18"/>
      <c r="L433" s="18"/>
      <c r="M433" s="18"/>
      <c r="N433" s="18"/>
      <c r="O433" s="18"/>
      <c r="P433" s="18"/>
      <c r="Q433" s="18"/>
      <c r="R433" s="18"/>
      <c r="S433" s="55"/>
      <c r="T433" s="18"/>
      <c r="U433" s="18"/>
      <c r="V433" s="18"/>
      <c r="W433" s="18"/>
      <c r="X433" s="18"/>
      <c r="Y433" s="18"/>
      <c r="Z433" s="18"/>
      <c r="AA433" s="18"/>
      <c r="AB433" s="55"/>
      <c r="AC433" s="18"/>
      <c r="AD433" s="18"/>
      <c r="AE433" s="18"/>
      <c r="AF433" s="18"/>
      <c r="AG433" s="18"/>
      <c r="AH433" s="286"/>
    </row>
    <row r="434" spans="1:34" ht="40.5">
      <c r="A434" s="59">
        <f t="shared" si="262"/>
        <v>26.230000000000015</v>
      </c>
      <c r="B434" s="18" t="s">
        <v>89</v>
      </c>
      <c r="C434" s="18"/>
      <c r="D434" s="18"/>
      <c r="E434" s="19"/>
      <c r="F434" s="20"/>
      <c r="G434" s="18"/>
      <c r="H434" s="18"/>
      <c r="I434" s="111"/>
      <c r="J434" s="111"/>
      <c r="K434" s="18"/>
      <c r="L434" s="18"/>
      <c r="M434" s="18"/>
      <c r="N434" s="18"/>
      <c r="O434" s="18"/>
      <c r="P434" s="18"/>
      <c r="Q434" s="18"/>
      <c r="R434" s="18"/>
      <c r="S434" s="55"/>
      <c r="T434" s="18"/>
      <c r="U434" s="18"/>
      <c r="V434" s="18"/>
      <c r="W434" s="18"/>
      <c r="X434" s="18"/>
      <c r="Y434" s="18"/>
      <c r="Z434" s="18"/>
      <c r="AA434" s="18"/>
      <c r="AB434" s="55"/>
      <c r="AC434" s="18"/>
      <c r="AD434" s="18"/>
      <c r="AE434" s="18"/>
      <c r="AF434" s="18"/>
      <c r="AG434" s="18"/>
      <c r="AH434" s="286"/>
    </row>
    <row r="435" spans="1:34" ht="21">
      <c r="A435" s="329"/>
      <c r="B435" s="26" t="s">
        <v>291</v>
      </c>
      <c r="C435" s="26"/>
      <c r="D435" s="26"/>
      <c r="E435" s="328"/>
      <c r="F435" s="3"/>
      <c r="G435" s="26"/>
      <c r="H435" s="26"/>
      <c r="I435" s="114"/>
      <c r="J435" s="114"/>
      <c r="K435" s="26"/>
      <c r="L435" s="26"/>
      <c r="M435" s="26"/>
      <c r="N435" s="26"/>
      <c r="O435" s="26"/>
      <c r="P435" s="26"/>
      <c r="Q435" s="26"/>
      <c r="R435" s="26"/>
      <c r="S435" s="3"/>
      <c r="T435" s="26"/>
      <c r="U435" s="26"/>
      <c r="V435" s="26"/>
      <c r="W435" s="26"/>
      <c r="X435" s="26"/>
      <c r="Y435" s="26"/>
      <c r="Z435" s="26"/>
      <c r="AA435" s="26"/>
      <c r="AB435" s="3"/>
      <c r="AC435" s="26"/>
      <c r="AD435" s="26"/>
      <c r="AE435" s="26"/>
      <c r="AF435" s="26"/>
      <c r="AG435" s="26"/>
      <c r="AH435" s="286"/>
    </row>
    <row r="436" spans="1:34" ht="40.5">
      <c r="A436" s="329"/>
      <c r="B436" s="26" t="s">
        <v>292</v>
      </c>
      <c r="C436" s="26"/>
      <c r="D436" s="26"/>
      <c r="E436" s="328"/>
      <c r="F436" s="3"/>
      <c r="G436" s="26"/>
      <c r="H436" s="26"/>
      <c r="I436" s="114"/>
      <c r="J436" s="114"/>
      <c r="K436" s="26"/>
      <c r="L436" s="26"/>
      <c r="M436" s="26"/>
      <c r="N436" s="26"/>
      <c r="O436" s="26"/>
      <c r="P436" s="26"/>
      <c r="Q436" s="26"/>
      <c r="R436" s="26"/>
      <c r="S436" s="3"/>
      <c r="T436" s="26"/>
      <c r="U436" s="26"/>
      <c r="V436" s="26"/>
      <c r="W436" s="26"/>
      <c r="X436" s="26"/>
      <c r="Y436" s="26"/>
      <c r="Z436" s="26"/>
      <c r="AA436" s="26"/>
      <c r="AB436" s="3"/>
      <c r="AC436" s="26"/>
      <c r="AD436" s="26"/>
      <c r="AE436" s="26"/>
      <c r="AF436" s="26"/>
      <c r="AG436" s="26"/>
      <c r="AH436" s="286"/>
    </row>
    <row r="437" spans="1:34" ht="21">
      <c r="A437" s="329"/>
      <c r="B437" s="26" t="s">
        <v>293</v>
      </c>
      <c r="C437" s="26"/>
      <c r="D437" s="26"/>
      <c r="E437" s="328"/>
      <c r="F437" s="3"/>
      <c r="G437" s="26"/>
      <c r="H437" s="26"/>
      <c r="I437" s="114"/>
      <c r="J437" s="114"/>
      <c r="K437" s="26"/>
      <c r="L437" s="26"/>
      <c r="M437" s="26"/>
      <c r="N437" s="26"/>
      <c r="O437" s="26"/>
      <c r="P437" s="26"/>
      <c r="Q437" s="26"/>
      <c r="R437" s="26"/>
      <c r="S437" s="3"/>
      <c r="T437" s="26"/>
      <c r="U437" s="26"/>
      <c r="V437" s="26"/>
      <c r="W437" s="26"/>
      <c r="X437" s="26"/>
      <c r="Y437" s="26"/>
      <c r="Z437" s="26"/>
      <c r="AA437" s="26"/>
      <c r="AB437" s="3"/>
      <c r="AC437" s="26"/>
      <c r="AD437" s="26"/>
      <c r="AE437" s="26"/>
      <c r="AF437" s="26"/>
      <c r="AG437" s="26"/>
      <c r="AH437" s="286"/>
    </row>
    <row r="438" spans="1:34" ht="21">
      <c r="A438" s="31"/>
      <c r="B438" s="27" t="s">
        <v>294</v>
      </c>
      <c r="C438" s="27"/>
      <c r="D438" s="27"/>
      <c r="E438" s="28"/>
      <c r="F438" s="29"/>
      <c r="G438" s="27"/>
      <c r="H438" s="27"/>
      <c r="I438" s="115"/>
      <c r="J438" s="115"/>
      <c r="K438" s="27"/>
      <c r="L438" s="27"/>
      <c r="M438" s="27"/>
      <c r="N438" s="27"/>
      <c r="O438" s="27"/>
      <c r="P438" s="27"/>
      <c r="Q438" s="27"/>
      <c r="R438" s="27"/>
      <c r="S438" s="29"/>
      <c r="T438" s="27"/>
      <c r="U438" s="27"/>
      <c r="V438" s="27"/>
      <c r="W438" s="27"/>
      <c r="X438" s="27"/>
      <c r="Y438" s="27"/>
      <c r="Z438" s="27"/>
      <c r="AA438" s="27"/>
      <c r="AB438" s="29"/>
      <c r="AC438" s="27"/>
      <c r="AD438" s="27"/>
      <c r="AE438" s="27"/>
      <c r="AF438" s="27"/>
      <c r="AG438" s="27"/>
      <c r="AH438" s="286"/>
    </row>
    <row r="439" spans="1:34" ht="21">
      <c r="A439" s="85">
        <v>26.24</v>
      </c>
      <c r="B439" s="30" t="s">
        <v>295</v>
      </c>
      <c r="C439" s="30"/>
      <c r="D439" s="30"/>
      <c r="E439" s="31"/>
      <c r="F439" s="32"/>
      <c r="G439" s="30"/>
      <c r="H439" s="30"/>
      <c r="I439" s="116"/>
      <c r="J439" s="116"/>
      <c r="K439" s="30"/>
      <c r="L439" s="30"/>
      <c r="M439" s="30"/>
      <c r="N439" s="30"/>
      <c r="O439" s="30"/>
      <c r="P439" s="30"/>
      <c r="Q439" s="30"/>
      <c r="R439" s="30"/>
      <c r="S439" s="32"/>
      <c r="T439" s="30"/>
      <c r="U439" s="30"/>
      <c r="V439" s="30"/>
      <c r="W439" s="30"/>
      <c r="X439" s="30"/>
      <c r="Y439" s="30"/>
      <c r="Z439" s="30"/>
      <c r="AA439" s="30"/>
      <c r="AB439" s="32"/>
      <c r="AC439" s="30"/>
      <c r="AD439" s="30"/>
      <c r="AE439" s="30"/>
      <c r="AF439" s="30"/>
      <c r="AG439" s="30"/>
      <c r="AH439" s="286"/>
    </row>
    <row r="440" spans="1:34" ht="40.5">
      <c r="A440" s="59">
        <f t="shared" ref="A440:A447" si="263">+A439+0.01</f>
        <v>26.25</v>
      </c>
      <c r="B440" s="30" t="s">
        <v>296</v>
      </c>
      <c r="C440" s="30"/>
      <c r="D440" s="30"/>
      <c r="E440" s="31"/>
      <c r="F440" s="32"/>
      <c r="G440" s="30"/>
      <c r="H440" s="30"/>
      <c r="I440" s="116"/>
      <c r="J440" s="116"/>
      <c r="K440" s="30"/>
      <c r="L440" s="30"/>
      <c r="M440" s="30"/>
      <c r="N440" s="30"/>
      <c r="O440" s="30"/>
      <c r="P440" s="30"/>
      <c r="Q440" s="30"/>
      <c r="R440" s="30"/>
      <c r="S440" s="32"/>
      <c r="T440" s="30"/>
      <c r="U440" s="30"/>
      <c r="V440" s="30"/>
      <c r="W440" s="30"/>
      <c r="X440" s="30"/>
      <c r="Y440" s="30"/>
      <c r="Z440" s="30"/>
      <c r="AA440" s="30"/>
      <c r="AB440" s="32"/>
      <c r="AC440" s="30"/>
      <c r="AD440" s="30"/>
      <c r="AE440" s="30"/>
      <c r="AF440" s="30"/>
      <c r="AG440" s="30"/>
      <c r="AH440" s="286"/>
    </row>
    <row r="441" spans="1:34" ht="21">
      <c r="A441" s="59">
        <f t="shared" si="263"/>
        <v>26.26</v>
      </c>
      <c r="B441" s="30" t="s">
        <v>274</v>
      </c>
      <c r="C441" s="30"/>
      <c r="D441" s="30"/>
      <c r="E441" s="31"/>
      <c r="F441" s="32"/>
      <c r="G441" s="30"/>
      <c r="H441" s="30"/>
      <c r="I441" s="116"/>
      <c r="J441" s="116"/>
      <c r="K441" s="30"/>
      <c r="L441" s="30"/>
      <c r="M441" s="30"/>
      <c r="N441" s="30"/>
      <c r="O441" s="30"/>
      <c r="P441" s="30"/>
      <c r="Q441" s="30"/>
      <c r="R441" s="30"/>
      <c r="S441" s="32"/>
      <c r="T441" s="30"/>
      <c r="U441" s="30"/>
      <c r="V441" s="30"/>
      <c r="W441" s="30"/>
      <c r="X441" s="30"/>
      <c r="Y441" s="30"/>
      <c r="Z441" s="30"/>
      <c r="AA441" s="30"/>
      <c r="AB441" s="32"/>
      <c r="AC441" s="30"/>
      <c r="AD441" s="30"/>
      <c r="AE441" s="30"/>
      <c r="AF441" s="30"/>
      <c r="AG441" s="30"/>
      <c r="AH441" s="286"/>
    </row>
    <row r="442" spans="1:34" ht="21">
      <c r="A442" s="59">
        <f t="shared" si="263"/>
        <v>26.270000000000003</v>
      </c>
      <c r="B442" s="30" t="s">
        <v>297</v>
      </c>
      <c r="C442" s="30"/>
      <c r="D442" s="30"/>
      <c r="E442" s="31"/>
      <c r="F442" s="32"/>
      <c r="G442" s="30"/>
      <c r="H442" s="30"/>
      <c r="I442" s="116"/>
      <c r="J442" s="116"/>
      <c r="K442" s="30"/>
      <c r="L442" s="30"/>
      <c r="M442" s="30"/>
      <c r="N442" s="30"/>
      <c r="O442" s="30"/>
      <c r="P442" s="30"/>
      <c r="Q442" s="30"/>
      <c r="R442" s="30"/>
      <c r="S442" s="32"/>
      <c r="T442" s="30"/>
      <c r="U442" s="30"/>
      <c r="V442" s="30"/>
      <c r="W442" s="30"/>
      <c r="X442" s="30"/>
      <c r="Y442" s="30"/>
      <c r="Z442" s="30"/>
      <c r="AA442" s="30"/>
      <c r="AB442" s="32"/>
      <c r="AC442" s="30"/>
      <c r="AD442" s="30"/>
      <c r="AE442" s="30"/>
      <c r="AF442" s="30"/>
      <c r="AG442" s="30"/>
      <c r="AH442" s="286"/>
    </row>
    <row r="443" spans="1:34" ht="21">
      <c r="A443" s="59">
        <f t="shared" si="263"/>
        <v>26.280000000000005</v>
      </c>
      <c r="B443" s="30" t="s">
        <v>298</v>
      </c>
      <c r="C443" s="30"/>
      <c r="D443" s="30"/>
      <c r="E443" s="31"/>
      <c r="F443" s="32"/>
      <c r="G443" s="30"/>
      <c r="H443" s="30"/>
      <c r="I443" s="116"/>
      <c r="J443" s="116"/>
      <c r="K443" s="30"/>
      <c r="L443" s="30"/>
      <c r="M443" s="30"/>
      <c r="N443" s="30"/>
      <c r="O443" s="30"/>
      <c r="P443" s="30"/>
      <c r="Q443" s="30"/>
      <c r="R443" s="30"/>
      <c r="S443" s="32"/>
      <c r="T443" s="30"/>
      <c r="U443" s="30"/>
      <c r="V443" s="30"/>
      <c r="W443" s="30"/>
      <c r="X443" s="30"/>
      <c r="Y443" s="30"/>
      <c r="Z443" s="30"/>
      <c r="AA443" s="30"/>
      <c r="AB443" s="32"/>
      <c r="AC443" s="30"/>
      <c r="AD443" s="30"/>
      <c r="AE443" s="30"/>
      <c r="AF443" s="30"/>
      <c r="AG443" s="30"/>
      <c r="AH443" s="286"/>
    </row>
    <row r="444" spans="1:34" ht="40.5">
      <c r="A444" s="59">
        <f t="shared" si="263"/>
        <v>26.290000000000006</v>
      </c>
      <c r="B444" s="30" t="s">
        <v>64</v>
      </c>
      <c r="C444" s="332"/>
      <c r="D444" s="37"/>
      <c r="E444" s="31"/>
      <c r="F444" s="86"/>
      <c r="G444" s="76"/>
      <c r="H444" s="38"/>
      <c r="I444" s="121"/>
      <c r="J444" s="121"/>
      <c r="K444" s="38"/>
      <c r="L444" s="38"/>
      <c r="M444" s="332"/>
      <c r="N444" s="37"/>
      <c r="O444" s="32"/>
      <c r="P444" s="86"/>
      <c r="Q444" s="32"/>
      <c r="R444" s="32"/>
      <c r="S444" s="55">
        <v>2</v>
      </c>
      <c r="T444" s="32"/>
      <c r="U444" s="306">
        <v>2</v>
      </c>
      <c r="V444" s="6">
        <f t="shared" ref="V444:W447" si="264">O444+Q444+T444</f>
        <v>0</v>
      </c>
      <c r="W444" s="37">
        <f t="shared" si="264"/>
        <v>2</v>
      </c>
      <c r="X444" s="32"/>
      <c r="Y444" s="86"/>
      <c r="Z444" s="32"/>
      <c r="AA444" s="32"/>
      <c r="AB444" s="55"/>
      <c r="AC444" s="32"/>
      <c r="AD444" s="306"/>
      <c r="AE444" s="6">
        <f t="shared" ref="AE444:AE447" si="265">X444+Z444+AC444</f>
        <v>0</v>
      </c>
      <c r="AF444" s="37">
        <f t="shared" ref="AF444:AF447" si="266">Y444+AA444+AD444</f>
        <v>0</v>
      </c>
      <c r="AG444" s="30" t="s">
        <v>569</v>
      </c>
      <c r="AH444" s="286"/>
    </row>
    <row r="445" spans="1:34" ht="40.5">
      <c r="A445" s="59">
        <f t="shared" si="263"/>
        <v>26.300000000000008</v>
      </c>
      <c r="B445" s="30" t="s">
        <v>65</v>
      </c>
      <c r="C445" s="332"/>
      <c r="D445" s="37"/>
      <c r="E445" s="31"/>
      <c r="F445" s="86"/>
      <c r="G445" s="76"/>
      <c r="H445" s="38"/>
      <c r="I445" s="121"/>
      <c r="J445" s="121"/>
      <c r="K445" s="38"/>
      <c r="L445" s="38"/>
      <c r="M445" s="332"/>
      <c r="N445" s="37"/>
      <c r="O445" s="32"/>
      <c r="P445" s="86"/>
      <c r="Q445" s="32"/>
      <c r="R445" s="32"/>
      <c r="S445" s="55">
        <v>3</v>
      </c>
      <c r="T445" s="32"/>
      <c r="U445" s="306">
        <v>3</v>
      </c>
      <c r="V445" s="6">
        <f t="shared" si="264"/>
        <v>0</v>
      </c>
      <c r="W445" s="37">
        <f t="shared" si="264"/>
        <v>3</v>
      </c>
      <c r="X445" s="32"/>
      <c r="Y445" s="86"/>
      <c r="Z445" s="32"/>
      <c r="AA445" s="32"/>
      <c r="AB445" s="55"/>
      <c r="AC445" s="32"/>
      <c r="AD445" s="306"/>
      <c r="AE445" s="6">
        <f t="shared" si="265"/>
        <v>0</v>
      </c>
      <c r="AF445" s="37">
        <f t="shared" si="266"/>
        <v>0</v>
      </c>
      <c r="AG445" s="30" t="s">
        <v>569</v>
      </c>
      <c r="AH445" s="286"/>
    </row>
    <row r="446" spans="1:34" ht="21">
      <c r="A446" s="59">
        <f t="shared" si="263"/>
        <v>26.310000000000009</v>
      </c>
      <c r="B446" s="30" t="s">
        <v>277</v>
      </c>
      <c r="C446" s="332"/>
      <c r="D446" s="37"/>
      <c r="E446" s="31"/>
      <c r="F446" s="86"/>
      <c r="G446" s="30"/>
      <c r="H446" s="30"/>
      <c r="I446" s="116"/>
      <c r="J446" s="116"/>
      <c r="K446" s="30"/>
      <c r="L446" s="30"/>
      <c r="M446" s="30"/>
      <c r="N446" s="30"/>
      <c r="O446" s="32"/>
      <c r="P446" s="32"/>
      <c r="Q446" s="32"/>
      <c r="R446" s="32"/>
      <c r="S446" s="73"/>
      <c r="T446" s="32"/>
      <c r="U446" s="32"/>
      <c r="V446" s="6">
        <f t="shared" si="264"/>
        <v>0</v>
      </c>
      <c r="W446" s="37">
        <f t="shared" si="264"/>
        <v>0</v>
      </c>
      <c r="X446" s="32"/>
      <c r="Y446" s="32"/>
      <c r="Z446" s="32"/>
      <c r="AA446" s="32"/>
      <c r="AB446" s="73"/>
      <c r="AC446" s="32"/>
      <c r="AD446" s="32"/>
      <c r="AE446" s="6">
        <f t="shared" si="265"/>
        <v>0</v>
      </c>
      <c r="AF446" s="37">
        <f t="shared" si="266"/>
        <v>0</v>
      </c>
      <c r="AG446" s="30"/>
      <c r="AH446" s="286"/>
    </row>
    <row r="447" spans="1:34" ht="40.5">
      <c r="A447" s="59">
        <f t="shared" si="263"/>
        <v>26.320000000000011</v>
      </c>
      <c r="B447" s="30" t="s">
        <v>30</v>
      </c>
      <c r="C447" s="332"/>
      <c r="D447" s="37"/>
      <c r="E447" s="31"/>
      <c r="F447" s="86"/>
      <c r="G447" s="30"/>
      <c r="H447" s="30"/>
      <c r="I447" s="116"/>
      <c r="J447" s="116"/>
      <c r="K447" s="30"/>
      <c r="L447" s="30"/>
      <c r="M447" s="30"/>
      <c r="N447" s="30"/>
      <c r="O447" s="32"/>
      <c r="P447" s="32"/>
      <c r="Q447" s="32"/>
      <c r="R447" s="32"/>
      <c r="S447" s="70">
        <v>0.375</v>
      </c>
      <c r="T447" s="32">
        <v>1</v>
      </c>
      <c r="U447" s="306">
        <v>0.375</v>
      </c>
      <c r="V447" s="6">
        <f t="shared" si="264"/>
        <v>1</v>
      </c>
      <c r="W447" s="70">
        <f t="shared" si="264"/>
        <v>0.375</v>
      </c>
      <c r="X447" s="32"/>
      <c r="Y447" s="32"/>
      <c r="Z447" s="32"/>
      <c r="AA447" s="32"/>
      <c r="AB447" s="70">
        <v>0.375</v>
      </c>
      <c r="AC447" s="32">
        <v>1</v>
      </c>
      <c r="AD447" s="306">
        <v>0.375</v>
      </c>
      <c r="AE447" s="6">
        <f t="shared" si="265"/>
        <v>1</v>
      </c>
      <c r="AF447" s="70">
        <f t="shared" si="266"/>
        <v>0.375</v>
      </c>
      <c r="AG447" s="30"/>
      <c r="AH447" s="286"/>
    </row>
    <row r="448" spans="1:34" ht="21">
      <c r="A448" s="85"/>
      <c r="B448" s="33" t="s">
        <v>299</v>
      </c>
      <c r="C448" s="33"/>
      <c r="D448" s="87"/>
      <c r="E448" s="29"/>
      <c r="F448" s="87">
        <f t="shared" ref="F448" si="267">SUM(F439:F447)</f>
        <v>0</v>
      </c>
      <c r="G448" s="87"/>
      <c r="H448" s="41" t="e">
        <f>F448/D448</f>
        <v>#DIV/0!</v>
      </c>
      <c r="I448" s="119"/>
      <c r="J448" s="119"/>
      <c r="K448" s="41"/>
      <c r="L448" s="41"/>
      <c r="M448" s="332"/>
      <c r="N448" s="37">
        <f>D448-F448</f>
        <v>0</v>
      </c>
      <c r="O448" s="29"/>
      <c r="P448" s="29">
        <f>SUM(P439:P447)</f>
        <v>0</v>
      </c>
      <c r="Q448" s="29"/>
      <c r="R448" s="29"/>
      <c r="S448" s="17"/>
      <c r="T448" s="29">
        <f>T447</f>
        <v>1</v>
      </c>
      <c r="U448" s="100">
        <f>SUM(U439:U447)</f>
        <v>5.375</v>
      </c>
      <c r="V448" s="29">
        <f>V447</f>
        <v>1</v>
      </c>
      <c r="W448" s="87">
        <f>SUM(W439:W447)</f>
        <v>5.375</v>
      </c>
      <c r="X448" s="29"/>
      <c r="Y448" s="29">
        <f>SUM(Y439:Y447)</f>
        <v>0</v>
      </c>
      <c r="Z448" s="29"/>
      <c r="AA448" s="29"/>
      <c r="AB448" s="17"/>
      <c r="AC448" s="29">
        <f>AC447</f>
        <v>1</v>
      </c>
      <c r="AD448" s="100">
        <f>SUM(AD439:AD447)</f>
        <v>0.375</v>
      </c>
      <c r="AE448" s="29">
        <f>AE447</f>
        <v>1</v>
      </c>
      <c r="AF448" s="87">
        <f>SUM(AF439:AF447)</f>
        <v>0.375</v>
      </c>
      <c r="AG448" s="33"/>
      <c r="AH448" s="286"/>
    </row>
    <row r="449" spans="1:34" ht="21">
      <c r="A449" s="85"/>
      <c r="B449" s="33" t="s">
        <v>300</v>
      </c>
      <c r="C449" s="33"/>
      <c r="D449" s="33"/>
      <c r="E449" s="28"/>
      <c r="F449" s="29"/>
      <c r="G449" s="33"/>
      <c r="H449" s="88"/>
      <c r="I449" s="118"/>
      <c r="J449" s="118"/>
      <c r="K449" s="88"/>
      <c r="L449" s="88"/>
      <c r="M449" s="33"/>
      <c r="N449" s="33"/>
      <c r="O449" s="29"/>
      <c r="P449" s="29"/>
      <c r="Q449" s="29"/>
      <c r="R449" s="29"/>
      <c r="S449" s="17"/>
      <c r="T449" s="29"/>
      <c r="U449" s="29"/>
      <c r="V449" s="29"/>
      <c r="W449" s="29"/>
      <c r="X449" s="29"/>
      <c r="Y449" s="29"/>
      <c r="Z449" s="29"/>
      <c r="AA449" s="29"/>
      <c r="AB449" s="17"/>
      <c r="AC449" s="29"/>
      <c r="AD449" s="29"/>
      <c r="AE449" s="29"/>
      <c r="AF449" s="29"/>
      <c r="AG449" s="33"/>
      <c r="AH449" s="286"/>
    </row>
    <row r="450" spans="1:34" ht="40.5">
      <c r="A450" s="329">
        <v>26.33</v>
      </c>
      <c r="B450" s="21" t="s">
        <v>69</v>
      </c>
      <c r="C450" s="332">
        <v>1</v>
      </c>
      <c r="D450" s="37">
        <v>9</v>
      </c>
      <c r="E450" s="22"/>
      <c r="F450" s="23">
        <v>0.78</v>
      </c>
      <c r="G450" s="75"/>
      <c r="H450" s="38">
        <f>F450/D450</f>
        <v>8.666666666666667E-2</v>
      </c>
      <c r="I450" s="121"/>
      <c r="J450" s="121">
        <v>0.48</v>
      </c>
      <c r="K450" s="38"/>
      <c r="L450" s="38">
        <f t="shared" ref="L450:L455" si="268">J450/D450</f>
        <v>5.333333333333333E-2</v>
      </c>
      <c r="M450" s="332"/>
      <c r="N450" s="37">
        <f t="shared" ref="N450:N455" si="269">D450-J450</f>
        <v>8.52</v>
      </c>
      <c r="O450" s="23"/>
      <c r="P450" s="23"/>
      <c r="Q450" s="23"/>
      <c r="R450" s="23"/>
      <c r="S450" s="55">
        <v>9</v>
      </c>
      <c r="T450" s="23">
        <v>1</v>
      </c>
      <c r="U450" s="89">
        <f>S450*T450</f>
        <v>9</v>
      </c>
      <c r="V450" s="6">
        <f t="shared" ref="V450:W470" si="270">O450+Q450+T450</f>
        <v>1</v>
      </c>
      <c r="W450" s="37">
        <f t="shared" si="270"/>
        <v>9</v>
      </c>
      <c r="X450" s="23"/>
      <c r="Y450" s="23"/>
      <c r="Z450" s="23"/>
      <c r="AA450" s="23"/>
      <c r="AB450" s="55">
        <v>9</v>
      </c>
      <c r="AC450" s="23">
        <v>1</v>
      </c>
      <c r="AD450" s="89">
        <f>AB450*AC450</f>
        <v>9</v>
      </c>
      <c r="AE450" s="6">
        <f t="shared" ref="AE450:AE452" si="271">X450+Z450+AC450</f>
        <v>1</v>
      </c>
      <c r="AF450" s="37">
        <f t="shared" ref="AF450:AF452" si="272">Y450+AA450+AD450</f>
        <v>9</v>
      </c>
      <c r="AG450" s="21"/>
      <c r="AH450" s="286"/>
    </row>
    <row r="451" spans="1:34" ht="21">
      <c r="A451" s="59">
        <f t="shared" ref="A451:A453" si="273">+A450+0.01</f>
        <v>26.34</v>
      </c>
      <c r="B451" s="21" t="s">
        <v>34</v>
      </c>
      <c r="C451" s="332">
        <v>1</v>
      </c>
      <c r="D451" s="37">
        <v>0.6</v>
      </c>
      <c r="E451" s="22"/>
      <c r="F451" s="89">
        <v>0.53</v>
      </c>
      <c r="G451" s="75"/>
      <c r="H451" s="38">
        <f>F451/D451</f>
        <v>0.88333333333333341</v>
      </c>
      <c r="I451" s="121"/>
      <c r="J451" s="121">
        <v>0.53</v>
      </c>
      <c r="K451" s="38"/>
      <c r="L451" s="38">
        <f t="shared" si="268"/>
        <v>0.88333333333333341</v>
      </c>
      <c r="M451" s="332"/>
      <c r="N451" s="37">
        <f t="shared" si="269"/>
        <v>6.9999999999999951E-2</v>
      </c>
      <c r="O451" s="23"/>
      <c r="P451" s="23"/>
      <c r="Q451" s="23"/>
      <c r="R451" s="23"/>
      <c r="S451" s="55">
        <v>0.6</v>
      </c>
      <c r="T451" s="23">
        <v>1</v>
      </c>
      <c r="U451" s="89">
        <v>0.6</v>
      </c>
      <c r="V451" s="6">
        <f t="shared" si="270"/>
        <v>1</v>
      </c>
      <c r="W451" s="37">
        <f t="shared" si="270"/>
        <v>0.6</v>
      </c>
      <c r="X451" s="23"/>
      <c r="Y451" s="23"/>
      <c r="Z451" s="23"/>
      <c r="AA451" s="23"/>
      <c r="AB451" s="55">
        <v>0.6</v>
      </c>
      <c r="AC451" s="23">
        <v>1</v>
      </c>
      <c r="AD451" s="89">
        <v>0.6</v>
      </c>
      <c r="AE451" s="6">
        <f t="shared" si="271"/>
        <v>1</v>
      </c>
      <c r="AF451" s="37">
        <f t="shared" si="272"/>
        <v>0.6</v>
      </c>
      <c r="AG451" s="21"/>
      <c r="AH451" s="286"/>
    </row>
    <row r="452" spans="1:34" ht="60.75">
      <c r="A452" s="59">
        <f t="shared" si="273"/>
        <v>26.35</v>
      </c>
      <c r="B452" s="7" t="s">
        <v>301</v>
      </c>
      <c r="C452" s="332">
        <v>1</v>
      </c>
      <c r="D452" s="37">
        <v>0.5</v>
      </c>
      <c r="E452" s="332"/>
      <c r="F452" s="6"/>
      <c r="G452" s="7"/>
      <c r="H452" s="71"/>
      <c r="I452" s="106"/>
      <c r="J452" s="106"/>
      <c r="K452" s="38"/>
      <c r="L452" s="38">
        <f t="shared" si="268"/>
        <v>0</v>
      </c>
      <c r="M452" s="332"/>
      <c r="N452" s="37">
        <f t="shared" si="269"/>
        <v>0.5</v>
      </c>
      <c r="O452" s="6"/>
      <c r="P452" s="6"/>
      <c r="Q452" s="6"/>
      <c r="R452" s="6"/>
      <c r="S452" s="55">
        <v>0.5</v>
      </c>
      <c r="T452" s="23">
        <v>1</v>
      </c>
      <c r="U452" s="89">
        <f>S452*T452</f>
        <v>0.5</v>
      </c>
      <c r="V452" s="6">
        <f t="shared" si="270"/>
        <v>1</v>
      </c>
      <c r="W452" s="37">
        <f t="shared" si="270"/>
        <v>0.5</v>
      </c>
      <c r="X452" s="6"/>
      <c r="Y452" s="6"/>
      <c r="Z452" s="6"/>
      <c r="AA452" s="6"/>
      <c r="AB452" s="55">
        <v>0.5</v>
      </c>
      <c r="AC452" s="23">
        <v>1</v>
      </c>
      <c r="AD452" s="89">
        <f>AB452*AC452</f>
        <v>0.5</v>
      </c>
      <c r="AE452" s="6">
        <f t="shared" si="271"/>
        <v>1</v>
      </c>
      <c r="AF452" s="37">
        <f t="shared" si="272"/>
        <v>0.5</v>
      </c>
      <c r="AG452" s="21"/>
      <c r="AH452" s="286"/>
    </row>
    <row r="453" spans="1:34" ht="21">
      <c r="A453" s="59">
        <f t="shared" si="273"/>
        <v>26.360000000000003</v>
      </c>
      <c r="B453" s="21" t="s">
        <v>71</v>
      </c>
      <c r="C453" s="332"/>
      <c r="D453" s="37"/>
      <c r="E453" s="22"/>
      <c r="F453" s="23"/>
      <c r="G453" s="21"/>
      <c r="H453" s="91"/>
      <c r="I453" s="112"/>
      <c r="J453" s="112"/>
      <c r="K453" s="38"/>
      <c r="L453" s="38"/>
      <c r="M453" s="332"/>
      <c r="N453" s="37"/>
      <c r="O453" s="23"/>
      <c r="P453" s="23"/>
      <c r="Q453" s="23"/>
      <c r="R453" s="23"/>
      <c r="S453" s="20"/>
      <c r="T453" s="23"/>
      <c r="U453" s="23"/>
      <c r="V453" s="6"/>
      <c r="W453" s="37"/>
      <c r="X453" s="23"/>
      <c r="Y453" s="23"/>
      <c r="Z453" s="23"/>
      <c r="AA453" s="23"/>
      <c r="AB453" s="20"/>
      <c r="AC453" s="23"/>
      <c r="AD453" s="23"/>
      <c r="AE453" s="6"/>
      <c r="AF453" s="37"/>
      <c r="AG453" s="21"/>
      <c r="AH453" s="286"/>
    </row>
    <row r="454" spans="1:34" ht="21">
      <c r="A454" s="329" t="s">
        <v>37</v>
      </c>
      <c r="B454" s="21" t="s">
        <v>38</v>
      </c>
      <c r="C454" s="332">
        <v>1</v>
      </c>
      <c r="D454" s="70">
        <v>3</v>
      </c>
      <c r="E454" s="22">
        <v>1</v>
      </c>
      <c r="F454" s="89">
        <v>1.48</v>
      </c>
      <c r="G454" s="38">
        <f>E454/C454</f>
        <v>1</v>
      </c>
      <c r="H454" s="38">
        <f>F454/D454</f>
        <v>0.49333333333333335</v>
      </c>
      <c r="I454" s="121"/>
      <c r="J454" s="121">
        <v>1.85</v>
      </c>
      <c r="K454" s="38"/>
      <c r="L454" s="38">
        <f t="shared" si="268"/>
        <v>0.6166666666666667</v>
      </c>
      <c r="M454" s="332"/>
      <c r="N454" s="37">
        <f t="shared" si="269"/>
        <v>1.1499999999999999</v>
      </c>
      <c r="O454" s="23"/>
      <c r="P454" s="23"/>
      <c r="Q454" s="23"/>
      <c r="R454" s="23"/>
      <c r="S454" s="92">
        <v>4.43</v>
      </c>
      <c r="T454" s="23">
        <v>1</v>
      </c>
      <c r="U454" s="89">
        <f>S454*T454</f>
        <v>4.43</v>
      </c>
      <c r="V454" s="6">
        <f t="shared" si="270"/>
        <v>1</v>
      </c>
      <c r="W454" s="37">
        <f t="shared" si="270"/>
        <v>4.43</v>
      </c>
      <c r="X454" s="23"/>
      <c r="Y454" s="23"/>
      <c r="Z454" s="23"/>
      <c r="AA454" s="23"/>
      <c r="AB454" s="92">
        <v>3</v>
      </c>
      <c r="AC454" s="23">
        <v>1</v>
      </c>
      <c r="AD454" s="89">
        <f>AB454*AC454</f>
        <v>3</v>
      </c>
      <c r="AE454" s="6">
        <f t="shared" ref="AE454:AE455" si="274">X454+Z454+AC454</f>
        <v>1</v>
      </c>
      <c r="AF454" s="37">
        <f t="shared" ref="AF454:AF455" si="275">Y454+AA454+AD454</f>
        <v>3</v>
      </c>
      <c r="AG454" s="21"/>
      <c r="AH454" s="286"/>
    </row>
    <row r="455" spans="1:34" ht="40.5">
      <c r="A455" s="329" t="s">
        <v>39</v>
      </c>
      <c r="B455" s="21" t="s">
        <v>340</v>
      </c>
      <c r="C455" s="332">
        <v>1</v>
      </c>
      <c r="D455" s="70">
        <v>4.8</v>
      </c>
      <c r="E455" s="22">
        <v>2</v>
      </c>
      <c r="F455" s="89">
        <f>1.5+0.48</f>
        <v>1.98</v>
      </c>
      <c r="G455" s="38">
        <f>E455/C455</f>
        <v>2</v>
      </c>
      <c r="H455" s="38">
        <f>F455/D455</f>
        <v>0.41250000000000003</v>
      </c>
      <c r="I455" s="121"/>
      <c r="J455" s="37">
        <v>1.83</v>
      </c>
      <c r="K455" s="38"/>
      <c r="L455" s="38">
        <f t="shared" si="268"/>
        <v>0.38125000000000003</v>
      </c>
      <c r="M455" s="332"/>
      <c r="N455" s="37">
        <f t="shared" si="269"/>
        <v>2.9699999999999998</v>
      </c>
      <c r="O455" s="23"/>
      <c r="P455" s="23"/>
      <c r="Q455" s="23"/>
      <c r="R455" s="23"/>
      <c r="S455" s="92">
        <v>7.6669999999999998</v>
      </c>
      <c r="T455" s="23">
        <v>1</v>
      </c>
      <c r="U455" s="89">
        <f>S455*T455</f>
        <v>7.6669999999999998</v>
      </c>
      <c r="V455" s="6">
        <f t="shared" si="270"/>
        <v>1</v>
      </c>
      <c r="W455" s="37">
        <f t="shared" si="270"/>
        <v>7.6669999999999998</v>
      </c>
      <c r="X455" s="23"/>
      <c r="Y455" s="23"/>
      <c r="Z455" s="23"/>
      <c r="AA455" s="23"/>
      <c r="AB455" s="92">
        <v>4.8</v>
      </c>
      <c r="AC455" s="23">
        <v>1</v>
      </c>
      <c r="AD455" s="89">
        <f>AB455*AC455</f>
        <v>4.8</v>
      </c>
      <c r="AE455" s="6">
        <f t="shared" si="274"/>
        <v>1</v>
      </c>
      <c r="AF455" s="37">
        <f t="shared" si="275"/>
        <v>4.8</v>
      </c>
      <c r="AG455" s="21"/>
      <c r="AH455" s="286"/>
    </row>
    <row r="456" spans="1:34" ht="81">
      <c r="A456" s="329" t="s">
        <v>41</v>
      </c>
      <c r="B456" s="21" t="s">
        <v>42</v>
      </c>
      <c r="C456" s="332"/>
      <c r="D456" s="37"/>
      <c r="E456" s="22"/>
      <c r="F456" s="23"/>
      <c r="G456" s="21"/>
      <c r="H456" s="21"/>
      <c r="I456" s="112"/>
      <c r="J456" s="112"/>
      <c r="K456" s="21"/>
      <c r="L456" s="21"/>
      <c r="M456" s="21"/>
      <c r="N456" s="21"/>
      <c r="O456" s="23"/>
      <c r="P456" s="23"/>
      <c r="Q456" s="23"/>
      <c r="R456" s="23"/>
      <c r="S456" s="55"/>
      <c r="T456" s="23"/>
      <c r="U456" s="89"/>
      <c r="V456" s="6"/>
      <c r="W456" s="37"/>
      <c r="X456" s="23"/>
      <c r="Y456" s="23"/>
      <c r="Z456" s="23"/>
      <c r="AA456" s="23"/>
      <c r="AB456" s="55"/>
      <c r="AC456" s="23"/>
      <c r="AD456" s="89"/>
      <c r="AE456" s="6"/>
      <c r="AF456" s="37"/>
      <c r="AG456" s="21"/>
      <c r="AH456" s="286"/>
    </row>
    <row r="457" spans="1:34" ht="40.5">
      <c r="A457" s="329" t="s">
        <v>43</v>
      </c>
      <c r="B457" s="21" t="s">
        <v>302</v>
      </c>
      <c r="C457" s="332"/>
      <c r="D457" s="37"/>
      <c r="E457" s="22"/>
      <c r="F457" s="23"/>
      <c r="G457" s="21"/>
      <c r="H457" s="21"/>
      <c r="I457" s="112"/>
      <c r="J457" s="112"/>
      <c r="K457" s="21"/>
      <c r="L457" s="21"/>
      <c r="M457" s="21"/>
      <c r="N457" s="21"/>
      <c r="O457" s="23"/>
      <c r="P457" s="23"/>
      <c r="Q457" s="23"/>
      <c r="R457" s="23"/>
      <c r="S457" s="55">
        <v>3.6</v>
      </c>
      <c r="T457" s="23">
        <v>1</v>
      </c>
      <c r="U457" s="89">
        <f>S457*T457</f>
        <v>3.6</v>
      </c>
      <c r="V457" s="6">
        <f t="shared" si="270"/>
        <v>1</v>
      </c>
      <c r="W457" s="37">
        <f t="shared" si="270"/>
        <v>3.6</v>
      </c>
      <c r="X457" s="23"/>
      <c r="Y457" s="23"/>
      <c r="Z457" s="23"/>
      <c r="AA457" s="23"/>
      <c r="AB457" s="55"/>
      <c r="AC457" s="23"/>
      <c r="AD457" s="89">
        <f>AB457*AC457</f>
        <v>0</v>
      </c>
      <c r="AE457" s="6">
        <f t="shared" ref="AE457" si="276">X457+Z457+AC457</f>
        <v>0</v>
      </c>
      <c r="AF457" s="37">
        <f t="shared" ref="AF457" si="277">Y457+AA457+AD457</f>
        <v>0</v>
      </c>
      <c r="AG457" s="21"/>
      <c r="AH457" s="286"/>
    </row>
    <row r="458" spans="1:34" ht="40.5">
      <c r="A458" s="329" t="s">
        <v>45</v>
      </c>
      <c r="B458" s="21" t="s">
        <v>46</v>
      </c>
      <c r="C458" s="332"/>
      <c r="D458" s="37"/>
      <c r="E458" s="22"/>
      <c r="F458" s="23"/>
      <c r="G458" s="21"/>
      <c r="H458" s="21"/>
      <c r="I458" s="112"/>
      <c r="J458" s="112"/>
      <c r="K458" s="21"/>
      <c r="L458" s="21"/>
      <c r="M458" s="21"/>
      <c r="N458" s="21"/>
      <c r="O458" s="23"/>
      <c r="P458" s="23"/>
      <c r="Q458" s="23"/>
      <c r="R458" s="23"/>
      <c r="S458" s="55"/>
      <c r="T458" s="23"/>
      <c r="U458" s="23"/>
      <c r="V458" s="6"/>
      <c r="W458" s="37"/>
      <c r="X458" s="23"/>
      <c r="Y458" s="23"/>
      <c r="Z458" s="23"/>
      <c r="AA458" s="23"/>
      <c r="AB458" s="55"/>
      <c r="AC458" s="23"/>
      <c r="AD458" s="23"/>
      <c r="AE458" s="6"/>
      <c r="AF458" s="37"/>
      <c r="AG458" s="21"/>
      <c r="AH458" s="286"/>
    </row>
    <row r="459" spans="1:34" ht="60.75">
      <c r="A459" s="329" t="s">
        <v>47</v>
      </c>
      <c r="B459" s="21" t="s">
        <v>559</v>
      </c>
      <c r="C459" s="332">
        <v>1</v>
      </c>
      <c r="D459" s="70">
        <v>1.2</v>
      </c>
      <c r="E459" s="22">
        <v>2</v>
      </c>
      <c r="F459" s="89">
        <v>0.39</v>
      </c>
      <c r="G459" s="38">
        <f>E459/C459</f>
        <v>2</v>
      </c>
      <c r="H459" s="38">
        <f>F459/D459</f>
        <v>0.32500000000000001</v>
      </c>
      <c r="I459" s="121"/>
      <c r="J459" s="37">
        <v>0.36</v>
      </c>
      <c r="K459" s="38"/>
      <c r="L459" s="38">
        <f t="shared" ref="L459:L470" si="278">J459/D459</f>
        <v>0.3</v>
      </c>
      <c r="M459" s="332"/>
      <c r="N459" s="37">
        <f t="shared" ref="N459:N470" si="279">D459-J459</f>
        <v>0.84</v>
      </c>
      <c r="O459" s="23"/>
      <c r="P459" s="23"/>
      <c r="Q459" s="23"/>
      <c r="R459" s="23"/>
      <c r="S459" s="55">
        <v>3.6</v>
      </c>
      <c r="T459" s="23">
        <v>1</v>
      </c>
      <c r="U459" s="89">
        <f>S459*T459</f>
        <v>3.6</v>
      </c>
      <c r="V459" s="6">
        <f t="shared" si="270"/>
        <v>1</v>
      </c>
      <c r="W459" s="37">
        <f t="shared" si="270"/>
        <v>3.6</v>
      </c>
      <c r="X459" s="23"/>
      <c r="Y459" s="23"/>
      <c r="Z459" s="23"/>
      <c r="AA459" s="23"/>
      <c r="AB459" s="55">
        <v>1.2</v>
      </c>
      <c r="AC459" s="23">
        <v>1</v>
      </c>
      <c r="AD459" s="89">
        <f>AB459*AC459</f>
        <v>1.2</v>
      </c>
      <c r="AE459" s="6">
        <f t="shared" ref="AE459:AE470" si="280">X459+Z459+AC459</f>
        <v>1</v>
      </c>
      <c r="AF459" s="37">
        <f t="shared" ref="AF459:AF470" si="281">Y459+AA459+AD459</f>
        <v>1.2</v>
      </c>
      <c r="AG459" s="21"/>
      <c r="AH459" s="286"/>
    </row>
    <row r="460" spans="1:34" ht="60.75">
      <c r="A460" s="329" t="s">
        <v>49</v>
      </c>
      <c r="B460" s="21" t="s">
        <v>558</v>
      </c>
      <c r="C460" s="332">
        <v>1</v>
      </c>
      <c r="D460" s="70">
        <v>1.26</v>
      </c>
      <c r="E460" s="22">
        <v>2</v>
      </c>
      <c r="F460" s="23">
        <v>0.48</v>
      </c>
      <c r="G460" s="38">
        <f>E460/C460</f>
        <v>2</v>
      </c>
      <c r="H460" s="38">
        <f>F460/D460</f>
        <v>0.38095238095238093</v>
      </c>
      <c r="I460" s="121"/>
      <c r="J460" s="121">
        <v>0.42</v>
      </c>
      <c r="K460" s="38"/>
      <c r="L460" s="38">
        <f t="shared" si="278"/>
        <v>0.33333333333333331</v>
      </c>
      <c r="M460" s="332"/>
      <c r="N460" s="37">
        <f t="shared" si="279"/>
        <v>0.84000000000000008</v>
      </c>
      <c r="O460" s="23"/>
      <c r="P460" s="23"/>
      <c r="Q460" s="23"/>
      <c r="R460" s="23"/>
      <c r="S460" s="55">
        <v>2.52</v>
      </c>
      <c r="T460" s="23">
        <v>1</v>
      </c>
      <c r="U460" s="89">
        <f>S460*T460</f>
        <v>2.52</v>
      </c>
      <c r="V460" s="6">
        <f t="shared" si="270"/>
        <v>1</v>
      </c>
      <c r="W460" s="37">
        <f t="shared" si="270"/>
        <v>2.52</v>
      </c>
      <c r="X460" s="23"/>
      <c r="Y460" s="23"/>
      <c r="Z460" s="23"/>
      <c r="AA460" s="23"/>
      <c r="AB460" s="55">
        <v>1.26</v>
      </c>
      <c r="AC460" s="23">
        <v>1</v>
      </c>
      <c r="AD460" s="89">
        <f>AB460*AC460</f>
        <v>1.26</v>
      </c>
      <c r="AE460" s="6">
        <f t="shared" si="280"/>
        <v>1</v>
      </c>
      <c r="AF460" s="37">
        <f t="shared" si="281"/>
        <v>1.26</v>
      </c>
      <c r="AG460" s="21"/>
      <c r="AH460" s="286"/>
    </row>
    <row r="461" spans="1:34" ht="40.5">
      <c r="A461" s="329">
        <v>26.37</v>
      </c>
      <c r="B461" s="21" t="s">
        <v>303</v>
      </c>
      <c r="C461" s="332">
        <v>1</v>
      </c>
      <c r="D461" s="70">
        <v>0.5</v>
      </c>
      <c r="E461" s="22"/>
      <c r="F461" s="89">
        <v>0.25</v>
      </c>
      <c r="G461" s="21"/>
      <c r="H461" s="21"/>
      <c r="I461" s="112"/>
      <c r="J461" s="90">
        <v>0</v>
      </c>
      <c r="K461" s="38"/>
      <c r="L461" s="38">
        <f t="shared" si="278"/>
        <v>0</v>
      </c>
      <c r="M461" s="332"/>
      <c r="N461" s="37">
        <f t="shared" si="279"/>
        <v>0.5</v>
      </c>
      <c r="O461" s="23"/>
      <c r="P461" s="23"/>
      <c r="Q461" s="23"/>
      <c r="R461" s="23"/>
      <c r="S461" s="55">
        <v>0.5</v>
      </c>
      <c r="T461" s="23">
        <v>1</v>
      </c>
      <c r="U461" s="89">
        <f t="shared" ref="U461:U469" si="282">S461*T461</f>
        <v>0.5</v>
      </c>
      <c r="V461" s="6">
        <f t="shared" si="270"/>
        <v>1</v>
      </c>
      <c r="W461" s="37">
        <f t="shared" si="270"/>
        <v>0.5</v>
      </c>
      <c r="X461" s="23"/>
      <c r="Y461" s="23"/>
      <c r="Z461" s="23"/>
      <c r="AA461" s="23"/>
      <c r="AB461" s="55">
        <v>0.5</v>
      </c>
      <c r="AC461" s="23">
        <v>1</v>
      </c>
      <c r="AD461" s="89">
        <f t="shared" ref="AD461:AD467" si="283">AB461*AC461</f>
        <v>0.5</v>
      </c>
      <c r="AE461" s="6">
        <f t="shared" si="280"/>
        <v>1</v>
      </c>
      <c r="AF461" s="37">
        <f t="shared" si="281"/>
        <v>0.5</v>
      </c>
      <c r="AG461" s="21"/>
      <c r="AH461" s="286"/>
    </row>
    <row r="462" spans="1:34" ht="40.5">
      <c r="A462" s="59">
        <f t="shared" ref="A462:A470" si="284">+A461+0.01</f>
        <v>26.380000000000003</v>
      </c>
      <c r="B462" s="21" t="s">
        <v>304</v>
      </c>
      <c r="C462" s="332">
        <v>1</v>
      </c>
      <c r="D462" s="70">
        <v>0.5</v>
      </c>
      <c r="E462" s="22"/>
      <c r="F462" s="89">
        <v>0.19</v>
      </c>
      <c r="G462" s="75"/>
      <c r="H462" s="38">
        <f t="shared" ref="H462:H467" si="285">F462/D462</f>
        <v>0.38</v>
      </c>
      <c r="I462" s="121"/>
      <c r="J462" s="37">
        <v>0</v>
      </c>
      <c r="K462" s="38"/>
      <c r="L462" s="38">
        <f t="shared" si="278"/>
        <v>0</v>
      </c>
      <c r="M462" s="332"/>
      <c r="N462" s="37">
        <f t="shared" si="279"/>
        <v>0.5</v>
      </c>
      <c r="O462" s="23"/>
      <c r="P462" s="23"/>
      <c r="Q462" s="23"/>
      <c r="R462" s="23"/>
      <c r="S462" s="55">
        <v>0.5</v>
      </c>
      <c r="T462" s="23">
        <v>1</v>
      </c>
      <c r="U462" s="89">
        <f t="shared" si="282"/>
        <v>0.5</v>
      </c>
      <c r="V462" s="6">
        <f t="shared" si="270"/>
        <v>1</v>
      </c>
      <c r="W462" s="37">
        <f t="shared" si="270"/>
        <v>0.5</v>
      </c>
      <c r="X462" s="23"/>
      <c r="Y462" s="23"/>
      <c r="Z462" s="23"/>
      <c r="AA462" s="23"/>
      <c r="AB462" s="55">
        <v>0.5</v>
      </c>
      <c r="AC462" s="23">
        <v>1</v>
      </c>
      <c r="AD462" s="89">
        <f t="shared" si="283"/>
        <v>0.5</v>
      </c>
      <c r="AE462" s="6">
        <f t="shared" si="280"/>
        <v>1</v>
      </c>
      <c r="AF462" s="37">
        <f t="shared" si="281"/>
        <v>0.5</v>
      </c>
      <c r="AG462" s="21"/>
      <c r="AH462" s="286"/>
    </row>
    <row r="463" spans="1:34" ht="40.5">
      <c r="A463" s="59">
        <f t="shared" si="284"/>
        <v>26.390000000000004</v>
      </c>
      <c r="B463" s="21" t="s">
        <v>82</v>
      </c>
      <c r="C463" s="332">
        <v>1</v>
      </c>
      <c r="D463" s="70">
        <v>0.625</v>
      </c>
      <c r="E463" s="22"/>
      <c r="F463" s="89">
        <v>0.625</v>
      </c>
      <c r="G463" s="21"/>
      <c r="H463" s="38">
        <f t="shared" si="285"/>
        <v>1</v>
      </c>
      <c r="I463" s="121"/>
      <c r="J463" s="121">
        <v>0.622</v>
      </c>
      <c r="K463" s="38"/>
      <c r="L463" s="38">
        <f t="shared" si="278"/>
        <v>0.99519999999999997</v>
      </c>
      <c r="M463" s="332"/>
      <c r="N463" s="37">
        <f t="shared" si="279"/>
        <v>3.0000000000000027E-3</v>
      </c>
      <c r="O463" s="23"/>
      <c r="P463" s="23"/>
      <c r="Q463" s="23"/>
      <c r="R463" s="23"/>
      <c r="S463" s="73">
        <v>0.625</v>
      </c>
      <c r="T463" s="23">
        <v>1</v>
      </c>
      <c r="U463" s="89">
        <f t="shared" si="282"/>
        <v>0.625</v>
      </c>
      <c r="V463" s="6">
        <f t="shared" si="270"/>
        <v>1</v>
      </c>
      <c r="W463" s="37">
        <f t="shared" si="270"/>
        <v>0.625</v>
      </c>
      <c r="X463" s="23"/>
      <c r="Y463" s="23"/>
      <c r="Z463" s="23"/>
      <c r="AA463" s="23"/>
      <c r="AB463" s="73">
        <v>0.625</v>
      </c>
      <c r="AC463" s="23">
        <v>1</v>
      </c>
      <c r="AD463" s="89">
        <f t="shared" si="283"/>
        <v>0.625</v>
      </c>
      <c r="AE463" s="6">
        <f t="shared" si="280"/>
        <v>1</v>
      </c>
      <c r="AF463" s="37">
        <f t="shared" si="281"/>
        <v>0.625</v>
      </c>
      <c r="AG463" s="21"/>
      <c r="AH463" s="286"/>
    </row>
    <row r="464" spans="1:34" ht="40.5">
      <c r="A464" s="59">
        <f t="shared" si="284"/>
        <v>26.400000000000006</v>
      </c>
      <c r="B464" s="21" t="s">
        <v>54</v>
      </c>
      <c r="C464" s="332">
        <v>1</v>
      </c>
      <c r="D464" s="70">
        <v>0.375</v>
      </c>
      <c r="E464" s="22"/>
      <c r="F464" s="89">
        <v>0.2</v>
      </c>
      <c r="G464" s="75"/>
      <c r="H464" s="38">
        <f t="shared" si="285"/>
        <v>0.53333333333333333</v>
      </c>
      <c r="I464" s="121"/>
      <c r="J464" s="37">
        <v>0.3</v>
      </c>
      <c r="K464" s="38"/>
      <c r="L464" s="38">
        <f t="shared" si="278"/>
        <v>0.79999999999999993</v>
      </c>
      <c r="M464" s="332"/>
      <c r="N464" s="37">
        <f t="shared" si="279"/>
        <v>7.5000000000000011E-2</v>
      </c>
      <c r="O464" s="23"/>
      <c r="P464" s="23"/>
      <c r="Q464" s="23"/>
      <c r="R464" s="23"/>
      <c r="S464" s="73">
        <v>0.375</v>
      </c>
      <c r="T464" s="23">
        <v>1</v>
      </c>
      <c r="U464" s="89">
        <f t="shared" si="282"/>
        <v>0.375</v>
      </c>
      <c r="V464" s="6">
        <f t="shared" si="270"/>
        <v>1</v>
      </c>
      <c r="W464" s="37">
        <f t="shared" si="270"/>
        <v>0.375</v>
      </c>
      <c r="X464" s="23"/>
      <c r="Y464" s="23"/>
      <c r="Z464" s="23"/>
      <c r="AA464" s="23"/>
      <c r="AB464" s="73">
        <v>0.375</v>
      </c>
      <c r="AC464" s="23">
        <v>1</v>
      </c>
      <c r="AD464" s="89">
        <f t="shared" si="283"/>
        <v>0.375</v>
      </c>
      <c r="AE464" s="6">
        <f t="shared" si="280"/>
        <v>1</v>
      </c>
      <c r="AF464" s="37">
        <f t="shared" si="281"/>
        <v>0.375</v>
      </c>
      <c r="AG464" s="21"/>
      <c r="AH464" s="286"/>
    </row>
    <row r="465" spans="1:34" ht="40.5">
      <c r="A465" s="59">
        <f t="shared" si="284"/>
        <v>26.410000000000007</v>
      </c>
      <c r="B465" s="21" t="s">
        <v>55</v>
      </c>
      <c r="C465" s="332">
        <v>1</v>
      </c>
      <c r="D465" s="70">
        <v>0.375</v>
      </c>
      <c r="E465" s="22"/>
      <c r="F465" s="23">
        <v>0.15</v>
      </c>
      <c r="G465" s="75"/>
      <c r="H465" s="38">
        <f t="shared" si="285"/>
        <v>0.39999999999999997</v>
      </c>
      <c r="I465" s="121"/>
      <c r="J465" s="121">
        <v>0.25</v>
      </c>
      <c r="K465" s="38"/>
      <c r="L465" s="38">
        <f t="shared" si="278"/>
        <v>0.66666666666666663</v>
      </c>
      <c r="M465" s="332"/>
      <c r="N465" s="37">
        <f t="shared" si="279"/>
        <v>0.125</v>
      </c>
      <c r="O465" s="23"/>
      <c r="P465" s="23"/>
      <c r="Q465" s="23"/>
      <c r="R465" s="23"/>
      <c r="S465" s="73">
        <v>0.375</v>
      </c>
      <c r="T465" s="23">
        <v>1</v>
      </c>
      <c r="U465" s="89">
        <f t="shared" si="282"/>
        <v>0.375</v>
      </c>
      <c r="V465" s="6">
        <f t="shared" si="270"/>
        <v>1</v>
      </c>
      <c r="W465" s="37">
        <f t="shared" si="270"/>
        <v>0.375</v>
      </c>
      <c r="X465" s="23"/>
      <c r="Y465" s="23"/>
      <c r="Z465" s="23"/>
      <c r="AA465" s="23"/>
      <c r="AB465" s="73">
        <v>0.375</v>
      </c>
      <c r="AC465" s="23">
        <v>1</v>
      </c>
      <c r="AD465" s="89">
        <f t="shared" si="283"/>
        <v>0.375</v>
      </c>
      <c r="AE465" s="6">
        <f t="shared" si="280"/>
        <v>1</v>
      </c>
      <c r="AF465" s="37">
        <f t="shared" si="281"/>
        <v>0.375</v>
      </c>
      <c r="AG465" s="21"/>
      <c r="AH465" s="286"/>
    </row>
    <row r="466" spans="1:34" ht="40.5">
      <c r="A466" s="59">
        <f t="shared" si="284"/>
        <v>26.420000000000009</v>
      </c>
      <c r="B466" s="21" t="s">
        <v>56</v>
      </c>
      <c r="C466" s="332">
        <v>1</v>
      </c>
      <c r="D466" s="70">
        <v>0.15</v>
      </c>
      <c r="E466" s="22"/>
      <c r="F466" s="23"/>
      <c r="G466" s="75"/>
      <c r="H466" s="38">
        <f t="shared" si="285"/>
        <v>0</v>
      </c>
      <c r="I466" s="121"/>
      <c r="J466" s="121"/>
      <c r="K466" s="38"/>
      <c r="L466" s="38">
        <f t="shared" si="278"/>
        <v>0</v>
      </c>
      <c r="M466" s="332"/>
      <c r="N466" s="37">
        <f t="shared" si="279"/>
        <v>0.15</v>
      </c>
      <c r="O466" s="23"/>
      <c r="P466" s="23"/>
      <c r="Q466" s="23"/>
      <c r="R466" s="23"/>
      <c r="S466" s="55">
        <v>0.15</v>
      </c>
      <c r="T466" s="23">
        <v>1</v>
      </c>
      <c r="U466" s="89">
        <f t="shared" si="282"/>
        <v>0.15</v>
      </c>
      <c r="V466" s="6">
        <f t="shared" si="270"/>
        <v>1</v>
      </c>
      <c r="W466" s="37">
        <f t="shared" si="270"/>
        <v>0.15</v>
      </c>
      <c r="X466" s="23"/>
      <c r="Y466" s="23"/>
      <c r="Z466" s="23"/>
      <c r="AA466" s="23"/>
      <c r="AB466" s="55">
        <v>0.15</v>
      </c>
      <c r="AC466" s="23">
        <v>1</v>
      </c>
      <c r="AD466" s="89">
        <f t="shared" si="283"/>
        <v>0.15</v>
      </c>
      <c r="AE466" s="6">
        <f t="shared" si="280"/>
        <v>1</v>
      </c>
      <c r="AF466" s="37">
        <f t="shared" si="281"/>
        <v>0.15</v>
      </c>
      <c r="AG466" s="21"/>
      <c r="AH466" s="286"/>
    </row>
    <row r="467" spans="1:34" ht="40.5">
      <c r="A467" s="59">
        <f t="shared" si="284"/>
        <v>26.43000000000001</v>
      </c>
      <c r="B467" s="21" t="s">
        <v>57</v>
      </c>
      <c r="C467" s="332">
        <v>1</v>
      </c>
      <c r="D467" s="70">
        <v>0.15</v>
      </c>
      <c r="E467" s="22"/>
      <c r="F467" s="23"/>
      <c r="G467" s="21"/>
      <c r="H467" s="38">
        <f t="shared" si="285"/>
        <v>0</v>
      </c>
      <c r="I467" s="121"/>
      <c r="J467" s="121">
        <v>0.15</v>
      </c>
      <c r="K467" s="38"/>
      <c r="L467" s="38">
        <f t="shared" si="278"/>
        <v>1</v>
      </c>
      <c r="M467" s="332"/>
      <c r="N467" s="37">
        <f t="shared" si="279"/>
        <v>0</v>
      </c>
      <c r="O467" s="23"/>
      <c r="P467" s="23"/>
      <c r="Q467" s="23"/>
      <c r="R467" s="23"/>
      <c r="S467" s="55">
        <v>0.15</v>
      </c>
      <c r="T467" s="23">
        <v>1</v>
      </c>
      <c r="U467" s="89">
        <f t="shared" si="282"/>
        <v>0.15</v>
      </c>
      <c r="V467" s="6">
        <f t="shared" si="270"/>
        <v>1</v>
      </c>
      <c r="W467" s="37">
        <f t="shared" si="270"/>
        <v>0.15</v>
      </c>
      <c r="X467" s="23"/>
      <c r="Y467" s="23"/>
      <c r="Z467" s="23"/>
      <c r="AA467" s="23"/>
      <c r="AB467" s="55">
        <v>0.15</v>
      </c>
      <c r="AC467" s="23">
        <v>1</v>
      </c>
      <c r="AD467" s="89">
        <f t="shared" si="283"/>
        <v>0.15</v>
      </c>
      <c r="AE467" s="6">
        <f t="shared" si="280"/>
        <v>1</v>
      </c>
      <c r="AF467" s="37">
        <f t="shared" si="281"/>
        <v>0.15</v>
      </c>
      <c r="AG467" s="21"/>
      <c r="AH467" s="286"/>
    </row>
    <row r="468" spans="1:34" ht="40.5">
      <c r="A468" s="59">
        <f t="shared" si="284"/>
        <v>26.440000000000012</v>
      </c>
      <c r="B468" s="21" t="s">
        <v>58</v>
      </c>
      <c r="C468" s="332"/>
      <c r="D468" s="70"/>
      <c r="E468" s="22"/>
      <c r="F468" s="23"/>
      <c r="G468" s="21"/>
      <c r="H468" s="38"/>
      <c r="I468" s="121"/>
      <c r="J468" s="121"/>
      <c r="K468" s="38"/>
      <c r="L468" s="38"/>
      <c r="M468" s="332"/>
      <c r="N468" s="37"/>
      <c r="O468" s="23"/>
      <c r="P468" s="23"/>
      <c r="Q468" s="23"/>
      <c r="R468" s="23"/>
      <c r="S468" s="55"/>
      <c r="T468" s="23"/>
      <c r="U468" s="23"/>
      <c r="V468" s="6">
        <f t="shared" si="270"/>
        <v>0</v>
      </c>
      <c r="W468" s="37">
        <f t="shared" si="270"/>
        <v>0</v>
      </c>
      <c r="X468" s="23"/>
      <c r="Y468" s="23"/>
      <c r="Z468" s="23"/>
      <c r="AA468" s="23"/>
      <c r="AB468" s="55"/>
      <c r="AC468" s="23"/>
      <c r="AD468" s="23"/>
      <c r="AE468" s="6">
        <f t="shared" si="280"/>
        <v>0</v>
      </c>
      <c r="AF468" s="37">
        <f t="shared" si="281"/>
        <v>0</v>
      </c>
      <c r="AG468" s="21"/>
      <c r="AH468" s="286"/>
    </row>
    <row r="469" spans="1:34" ht="40.5">
      <c r="A469" s="59">
        <f t="shared" si="284"/>
        <v>26.450000000000014</v>
      </c>
      <c r="B469" s="21" t="s">
        <v>59</v>
      </c>
      <c r="C469" s="332">
        <v>1</v>
      </c>
      <c r="D469" s="70">
        <v>0.25</v>
      </c>
      <c r="E469" s="22"/>
      <c r="F469" s="23"/>
      <c r="G469" s="21"/>
      <c r="H469" s="38">
        <f>F469/D469</f>
        <v>0</v>
      </c>
      <c r="I469" s="121"/>
      <c r="J469" s="37">
        <v>0.245</v>
      </c>
      <c r="K469" s="38"/>
      <c r="L469" s="38">
        <f t="shared" si="278"/>
        <v>0.98</v>
      </c>
      <c r="M469" s="332"/>
      <c r="N469" s="37">
        <f t="shared" si="279"/>
        <v>5.0000000000000044E-3</v>
      </c>
      <c r="O469" s="23"/>
      <c r="P469" s="23"/>
      <c r="Q469" s="23"/>
      <c r="R469" s="23"/>
      <c r="S469" s="55">
        <v>0.25</v>
      </c>
      <c r="T469" s="23">
        <v>1</v>
      </c>
      <c r="U469" s="89">
        <f t="shared" si="282"/>
        <v>0.25</v>
      </c>
      <c r="V469" s="6">
        <f t="shared" si="270"/>
        <v>1</v>
      </c>
      <c r="W469" s="37">
        <f t="shared" si="270"/>
        <v>0.25</v>
      </c>
      <c r="X469" s="23"/>
      <c r="Y469" s="23"/>
      <c r="Z469" s="23"/>
      <c r="AA469" s="23"/>
      <c r="AB469" s="55">
        <v>0.25</v>
      </c>
      <c r="AC469" s="23">
        <v>1</v>
      </c>
      <c r="AD469" s="89">
        <f t="shared" ref="AD469" si="286">AB469*AC469</f>
        <v>0.25</v>
      </c>
      <c r="AE469" s="6">
        <f t="shared" si="280"/>
        <v>1</v>
      </c>
      <c r="AF469" s="37">
        <f t="shared" si="281"/>
        <v>0.25</v>
      </c>
      <c r="AG469" s="21"/>
      <c r="AH469" s="286"/>
    </row>
    <row r="470" spans="1:34" ht="40.5">
      <c r="A470" s="59">
        <f t="shared" si="284"/>
        <v>26.460000000000015</v>
      </c>
      <c r="B470" s="21" t="s">
        <v>60</v>
      </c>
      <c r="C470" s="332">
        <v>1</v>
      </c>
      <c r="D470" s="70">
        <v>0.1</v>
      </c>
      <c r="E470" s="22"/>
      <c r="F470" s="89"/>
      <c r="G470" s="21"/>
      <c r="H470" s="38">
        <f>F470/D470</f>
        <v>0</v>
      </c>
      <c r="I470" s="121"/>
      <c r="J470" s="37">
        <v>0</v>
      </c>
      <c r="K470" s="38"/>
      <c r="L470" s="38">
        <f t="shared" si="278"/>
        <v>0</v>
      </c>
      <c r="M470" s="332"/>
      <c r="N470" s="37">
        <f t="shared" si="279"/>
        <v>0.1</v>
      </c>
      <c r="O470" s="23"/>
      <c r="P470" s="23"/>
      <c r="Q470" s="23"/>
      <c r="R470" s="23"/>
      <c r="S470" s="55">
        <v>0.1</v>
      </c>
      <c r="T470" s="23">
        <v>1</v>
      </c>
      <c r="U470" s="89">
        <f>S470*T470</f>
        <v>0.1</v>
      </c>
      <c r="V470" s="6">
        <f t="shared" si="270"/>
        <v>1</v>
      </c>
      <c r="W470" s="37">
        <f t="shared" si="270"/>
        <v>0.1</v>
      </c>
      <c r="X470" s="23"/>
      <c r="Y470" s="23"/>
      <c r="Z470" s="23"/>
      <c r="AA470" s="23"/>
      <c r="AB470" s="55">
        <v>0.1</v>
      </c>
      <c r="AC470" s="23">
        <v>1</v>
      </c>
      <c r="AD470" s="89">
        <f>AB470*AC470</f>
        <v>0.1</v>
      </c>
      <c r="AE470" s="6">
        <f t="shared" si="280"/>
        <v>1</v>
      </c>
      <c r="AF470" s="37">
        <f t="shared" si="281"/>
        <v>0.1</v>
      </c>
      <c r="AG470" s="21"/>
      <c r="AH470" s="286"/>
    </row>
    <row r="471" spans="1:34" ht="21">
      <c r="A471" s="329"/>
      <c r="B471" s="2" t="s">
        <v>305</v>
      </c>
      <c r="C471" s="2"/>
      <c r="D471" s="40">
        <f t="shared" ref="D471:F471" si="287">SUM(D450:D470)</f>
        <v>23.384999999999998</v>
      </c>
      <c r="E471" s="40"/>
      <c r="F471" s="40">
        <f t="shared" si="287"/>
        <v>7.0549999999999997</v>
      </c>
      <c r="G471" s="76"/>
      <c r="H471" s="41">
        <f>F471/D471</f>
        <v>0.30168911695531325</v>
      </c>
      <c r="I471" s="119"/>
      <c r="J471" s="40">
        <f t="shared" ref="J471" si="288">SUM(J450:J470)</f>
        <v>7.0370000000000008</v>
      </c>
      <c r="K471" s="38"/>
      <c r="L471" s="38">
        <f t="shared" ref="L471:L472" si="289">J471/D471</f>
        <v>0.30091939277314522</v>
      </c>
      <c r="M471" s="332"/>
      <c r="N471" s="40">
        <f t="shared" ref="N471" si="290">SUM(N450:N470)</f>
        <v>16.347999999999999</v>
      </c>
      <c r="O471" s="3"/>
      <c r="P471" s="3"/>
      <c r="Q471" s="3"/>
      <c r="R471" s="3"/>
      <c r="S471" s="3"/>
      <c r="T471" s="3">
        <f>T450</f>
        <v>1</v>
      </c>
      <c r="U471" s="40">
        <f>SUM(U450:U470)</f>
        <v>34.942</v>
      </c>
      <c r="V471" s="3">
        <f>V450</f>
        <v>1</v>
      </c>
      <c r="W471" s="40">
        <f>SUM(W450:W470)</f>
        <v>34.942</v>
      </c>
      <c r="X471" s="3"/>
      <c r="Y471" s="3"/>
      <c r="Z471" s="3"/>
      <c r="AA471" s="3"/>
      <c r="AB471" s="3"/>
      <c r="AC471" s="3">
        <f>AC450</f>
        <v>1</v>
      </c>
      <c r="AD471" s="40">
        <f>SUM(AD450:AD470)</f>
        <v>23.384999999999998</v>
      </c>
      <c r="AE471" s="3">
        <f>AE450</f>
        <v>1</v>
      </c>
      <c r="AF471" s="40">
        <f>SUM(AF450:AF470)</f>
        <v>23.384999999999998</v>
      </c>
      <c r="AG471" s="2"/>
      <c r="AH471" s="286"/>
    </row>
    <row r="472" spans="1:34" ht="40.5">
      <c r="A472" s="329"/>
      <c r="B472" s="2" t="s">
        <v>306</v>
      </c>
      <c r="C472" s="2"/>
      <c r="D472" s="40">
        <f t="shared" ref="D472:F472" si="291">D448+D471</f>
        <v>23.384999999999998</v>
      </c>
      <c r="E472" s="3"/>
      <c r="F472" s="3">
        <f t="shared" si="291"/>
        <v>7.0549999999999997</v>
      </c>
      <c r="G472" s="76"/>
      <c r="H472" s="41">
        <f>F472/D472</f>
        <v>0.30168911695531325</v>
      </c>
      <c r="I472" s="119"/>
      <c r="J472" s="3">
        <f t="shared" ref="J472" si="292">J448+J471</f>
        <v>7.0370000000000008</v>
      </c>
      <c r="K472" s="38"/>
      <c r="L472" s="38">
        <f t="shared" si="289"/>
        <v>0.30091939277314522</v>
      </c>
      <c r="M472" s="332"/>
      <c r="N472" s="40">
        <f t="shared" ref="N472" si="293">N448+N471</f>
        <v>16.347999999999999</v>
      </c>
      <c r="O472" s="3"/>
      <c r="P472" s="3"/>
      <c r="Q472" s="3"/>
      <c r="R472" s="3"/>
      <c r="S472" s="3"/>
      <c r="T472" s="3">
        <f>T471</f>
        <v>1</v>
      </c>
      <c r="U472" s="40">
        <f>U448+U471</f>
        <v>40.317</v>
      </c>
      <c r="V472" s="3">
        <f>V471</f>
        <v>1</v>
      </c>
      <c r="W472" s="40">
        <f>W448+W471</f>
        <v>40.317</v>
      </c>
      <c r="X472" s="3"/>
      <c r="Y472" s="3"/>
      <c r="Z472" s="3"/>
      <c r="AA472" s="3"/>
      <c r="AB472" s="3"/>
      <c r="AC472" s="3">
        <f>AC471</f>
        <v>1</v>
      </c>
      <c r="AD472" s="40">
        <f>AD448+AD471</f>
        <v>23.759999999999998</v>
      </c>
      <c r="AE472" s="3">
        <f>AE471</f>
        <v>1</v>
      </c>
      <c r="AF472" s="40">
        <f>AF448+AF471</f>
        <v>23.759999999999998</v>
      </c>
      <c r="AG472" s="2"/>
      <c r="AH472" s="286"/>
    </row>
    <row r="473" spans="1:34" ht="21">
      <c r="A473" s="329"/>
      <c r="B473" s="2" t="s">
        <v>307</v>
      </c>
      <c r="C473" s="2"/>
      <c r="D473" s="96"/>
      <c r="E473" s="328"/>
      <c r="F473" s="3"/>
      <c r="G473" s="2"/>
      <c r="H473" s="2"/>
      <c r="I473" s="104"/>
      <c r="J473" s="104"/>
      <c r="K473" s="2"/>
      <c r="L473" s="2"/>
      <c r="M473" s="2"/>
      <c r="N473" s="128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2"/>
      <c r="AH473" s="286"/>
    </row>
    <row r="474" spans="1:34" ht="21">
      <c r="A474" s="332"/>
      <c r="B474" s="2" t="s">
        <v>308</v>
      </c>
      <c r="C474" s="2"/>
      <c r="D474" s="96"/>
      <c r="E474" s="328"/>
      <c r="F474" s="3"/>
      <c r="G474" s="2"/>
      <c r="H474" s="2"/>
      <c r="I474" s="104"/>
      <c r="J474" s="104"/>
      <c r="K474" s="2"/>
      <c r="L474" s="2"/>
      <c r="M474" s="2"/>
      <c r="N474" s="2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2"/>
      <c r="AH474" s="286"/>
    </row>
    <row r="475" spans="1:34" ht="21">
      <c r="A475" s="329">
        <v>26.47</v>
      </c>
      <c r="B475" s="7" t="s">
        <v>295</v>
      </c>
      <c r="C475" s="7"/>
      <c r="D475" s="97"/>
      <c r="E475" s="332"/>
      <c r="F475" s="6"/>
      <c r="G475" s="7"/>
      <c r="H475" s="7"/>
      <c r="I475" s="106"/>
      <c r="J475" s="106"/>
      <c r="K475" s="7"/>
      <c r="L475" s="7"/>
      <c r="M475" s="7"/>
      <c r="N475" s="7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7"/>
      <c r="AH475" s="286"/>
    </row>
    <row r="476" spans="1:34" ht="40.5">
      <c r="A476" s="59">
        <f t="shared" ref="A476:A483" si="294">+A475+0.01</f>
        <v>26.48</v>
      </c>
      <c r="B476" s="7" t="s">
        <v>309</v>
      </c>
      <c r="C476" s="7"/>
      <c r="D476" s="97"/>
      <c r="E476" s="332"/>
      <c r="F476" s="6"/>
      <c r="G476" s="7"/>
      <c r="H476" s="7"/>
      <c r="I476" s="106"/>
      <c r="J476" s="106"/>
      <c r="K476" s="7"/>
      <c r="L476" s="7"/>
      <c r="M476" s="7"/>
      <c r="N476" s="7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7"/>
      <c r="AH476" s="286"/>
    </row>
    <row r="477" spans="1:34" ht="21">
      <c r="A477" s="59">
        <f t="shared" si="294"/>
        <v>26.490000000000002</v>
      </c>
      <c r="B477" s="7" t="s">
        <v>239</v>
      </c>
      <c r="C477" s="7"/>
      <c r="D477" s="97"/>
      <c r="E477" s="332"/>
      <c r="F477" s="6"/>
      <c r="G477" s="7"/>
      <c r="H477" s="7"/>
      <c r="I477" s="106"/>
      <c r="J477" s="106"/>
      <c r="K477" s="7"/>
      <c r="L477" s="7"/>
      <c r="M477" s="7"/>
      <c r="N477" s="7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7"/>
      <c r="AH477" s="286"/>
    </row>
    <row r="478" spans="1:34" ht="21">
      <c r="A478" s="59">
        <f t="shared" si="294"/>
        <v>26.500000000000004</v>
      </c>
      <c r="B478" s="7" t="s">
        <v>310</v>
      </c>
      <c r="C478" s="7"/>
      <c r="D478" s="97"/>
      <c r="E478" s="332"/>
      <c r="F478" s="6"/>
      <c r="G478" s="7"/>
      <c r="H478" s="7"/>
      <c r="I478" s="106"/>
      <c r="J478" s="106"/>
      <c r="K478" s="7"/>
      <c r="L478" s="7"/>
      <c r="M478" s="7"/>
      <c r="N478" s="7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7"/>
      <c r="AH478" s="286"/>
    </row>
    <row r="479" spans="1:34" ht="21">
      <c r="A479" s="59">
        <f t="shared" si="294"/>
        <v>26.510000000000005</v>
      </c>
      <c r="B479" s="7" t="s">
        <v>298</v>
      </c>
      <c r="C479" s="7"/>
      <c r="D479" s="97"/>
      <c r="E479" s="332"/>
      <c r="F479" s="6"/>
      <c r="G479" s="7"/>
      <c r="H479" s="7"/>
      <c r="I479" s="106"/>
      <c r="J479" s="106"/>
      <c r="K479" s="7"/>
      <c r="L479" s="7"/>
      <c r="M479" s="7"/>
      <c r="N479" s="7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7"/>
      <c r="AH479" s="286"/>
    </row>
    <row r="480" spans="1:34" ht="40.5">
      <c r="A480" s="59">
        <f t="shared" si="294"/>
        <v>26.520000000000007</v>
      </c>
      <c r="B480" s="7" t="s">
        <v>64</v>
      </c>
      <c r="C480" s="7"/>
      <c r="D480" s="97"/>
      <c r="E480" s="332"/>
      <c r="F480" s="6"/>
      <c r="G480" s="7"/>
      <c r="H480" s="7"/>
      <c r="I480" s="106"/>
      <c r="J480" s="106"/>
      <c r="K480" s="7"/>
      <c r="L480" s="7"/>
      <c r="M480" s="7"/>
      <c r="N480" s="7"/>
      <c r="O480" s="6"/>
      <c r="P480" s="6"/>
      <c r="Q480" s="6"/>
      <c r="R480" s="6"/>
      <c r="S480" s="37"/>
      <c r="T480" s="6"/>
      <c r="U480" s="6"/>
      <c r="V480" s="6"/>
      <c r="W480" s="6"/>
      <c r="X480" s="6"/>
      <c r="Y480" s="6"/>
      <c r="Z480" s="6"/>
      <c r="AA480" s="6"/>
      <c r="AB480" s="37"/>
      <c r="AC480" s="6"/>
      <c r="AD480" s="6"/>
      <c r="AE480" s="6"/>
      <c r="AF480" s="6"/>
      <c r="AG480" s="7"/>
      <c r="AH480" s="286"/>
    </row>
    <row r="481" spans="1:34" ht="40.5">
      <c r="A481" s="59">
        <f t="shared" si="294"/>
        <v>26.530000000000008</v>
      </c>
      <c r="B481" s="7" t="s">
        <v>28</v>
      </c>
      <c r="C481" s="7"/>
      <c r="D481" s="97"/>
      <c r="E481" s="332"/>
      <c r="F481" s="6"/>
      <c r="G481" s="7"/>
      <c r="H481" s="7"/>
      <c r="I481" s="106"/>
      <c r="J481" s="106"/>
      <c r="K481" s="7"/>
      <c r="L481" s="7"/>
      <c r="M481" s="7"/>
      <c r="N481" s="7"/>
      <c r="O481" s="6"/>
      <c r="P481" s="6"/>
      <c r="Q481" s="6"/>
      <c r="R481" s="6"/>
      <c r="S481" s="37"/>
      <c r="T481" s="6"/>
      <c r="U481" s="6"/>
      <c r="V481" s="6"/>
      <c r="W481" s="6"/>
      <c r="X481" s="6"/>
      <c r="Y481" s="6"/>
      <c r="Z481" s="6"/>
      <c r="AA481" s="6"/>
      <c r="AB481" s="37"/>
      <c r="AC481" s="6"/>
      <c r="AD481" s="6"/>
      <c r="AE481" s="6"/>
      <c r="AF481" s="6"/>
      <c r="AG481" s="7"/>
      <c r="AH481" s="286"/>
    </row>
    <row r="482" spans="1:34" ht="21">
      <c r="A482" s="59">
        <f t="shared" si="294"/>
        <v>26.54000000000001</v>
      </c>
      <c r="B482" s="7" t="s">
        <v>277</v>
      </c>
      <c r="C482" s="7"/>
      <c r="D482" s="97"/>
      <c r="E482" s="332"/>
      <c r="F482" s="6"/>
      <c r="G482" s="7"/>
      <c r="H482" s="7"/>
      <c r="I482" s="106"/>
      <c r="J482" s="106"/>
      <c r="K482" s="7"/>
      <c r="L482" s="7"/>
      <c r="M482" s="7"/>
      <c r="N482" s="7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7"/>
      <c r="AH482" s="286"/>
    </row>
    <row r="483" spans="1:34" ht="40.5">
      <c r="A483" s="59">
        <f t="shared" si="294"/>
        <v>26.550000000000011</v>
      </c>
      <c r="B483" s="7" t="s">
        <v>30</v>
      </c>
      <c r="C483" s="7"/>
      <c r="D483" s="97"/>
      <c r="E483" s="332"/>
      <c r="F483" s="6"/>
      <c r="G483" s="7"/>
      <c r="H483" s="7"/>
      <c r="I483" s="106"/>
      <c r="J483" s="106"/>
      <c r="K483" s="7"/>
      <c r="L483" s="7"/>
      <c r="M483" s="7"/>
      <c r="N483" s="7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7"/>
      <c r="AH483" s="286"/>
    </row>
    <row r="484" spans="1:34" ht="21">
      <c r="A484" s="329"/>
      <c r="B484" s="26" t="s">
        <v>311</v>
      </c>
      <c r="C484" s="26"/>
      <c r="D484" s="98"/>
      <c r="E484" s="328"/>
      <c r="F484" s="3"/>
      <c r="G484" s="26"/>
      <c r="H484" s="26"/>
      <c r="I484" s="114"/>
      <c r="J484" s="114"/>
      <c r="K484" s="26"/>
      <c r="L484" s="26"/>
      <c r="M484" s="26"/>
      <c r="N484" s="26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26"/>
      <c r="AH484" s="286"/>
    </row>
    <row r="485" spans="1:34" ht="21">
      <c r="A485" s="332"/>
      <c r="B485" s="2" t="s">
        <v>312</v>
      </c>
      <c r="C485" s="2"/>
      <c r="D485" s="96"/>
      <c r="E485" s="328"/>
      <c r="F485" s="3"/>
      <c r="G485" s="2"/>
      <c r="H485" s="2"/>
      <c r="I485" s="104"/>
      <c r="J485" s="104"/>
      <c r="K485" s="2"/>
      <c r="L485" s="2"/>
      <c r="M485" s="2"/>
      <c r="N485" s="2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2"/>
      <c r="AH485" s="286"/>
    </row>
    <row r="486" spans="1:34" ht="21">
      <c r="A486" s="59">
        <f>+A483+0.01</f>
        <v>26.560000000000013</v>
      </c>
      <c r="B486" s="36" t="s">
        <v>280</v>
      </c>
      <c r="C486" s="36"/>
      <c r="D486" s="99"/>
      <c r="E486" s="34"/>
      <c r="F486" s="35"/>
      <c r="G486" s="36"/>
      <c r="H486" s="36"/>
      <c r="I486" s="120"/>
      <c r="J486" s="120"/>
      <c r="K486" s="36"/>
      <c r="L486" s="36"/>
      <c r="M486" s="36"/>
      <c r="N486" s="36"/>
      <c r="O486" s="35"/>
      <c r="P486" s="35"/>
      <c r="Q486" s="35"/>
      <c r="R486" s="35"/>
      <c r="S486" s="93"/>
      <c r="T486" s="35"/>
      <c r="U486" s="35"/>
      <c r="V486" s="35"/>
      <c r="W486" s="35"/>
      <c r="X486" s="35"/>
      <c r="Y486" s="35"/>
      <c r="Z486" s="35"/>
      <c r="AA486" s="35"/>
      <c r="AB486" s="93"/>
      <c r="AC486" s="35"/>
      <c r="AD486" s="35"/>
      <c r="AE486" s="35"/>
      <c r="AF486" s="35"/>
      <c r="AG486" s="36"/>
      <c r="AH486" s="286"/>
    </row>
    <row r="487" spans="1:34" ht="21">
      <c r="A487" s="59">
        <f t="shared" ref="A487:A489" si="295">+A486+0.01</f>
        <v>26.570000000000014</v>
      </c>
      <c r="B487" s="36" t="s">
        <v>281</v>
      </c>
      <c r="C487" s="36"/>
      <c r="D487" s="99"/>
      <c r="E487" s="34"/>
      <c r="F487" s="35"/>
      <c r="G487" s="36"/>
      <c r="H487" s="36"/>
      <c r="I487" s="120"/>
      <c r="J487" s="120"/>
      <c r="K487" s="36"/>
      <c r="L487" s="36"/>
      <c r="M487" s="36"/>
      <c r="N487" s="36"/>
      <c r="O487" s="35"/>
      <c r="P487" s="35"/>
      <c r="Q487" s="35"/>
      <c r="R487" s="35"/>
      <c r="S487" s="93"/>
      <c r="T487" s="35"/>
      <c r="U487" s="35"/>
      <c r="V487" s="35"/>
      <c r="W487" s="35"/>
      <c r="X487" s="35"/>
      <c r="Y487" s="35"/>
      <c r="Z487" s="35"/>
      <c r="AA487" s="35"/>
      <c r="AB487" s="93"/>
      <c r="AC487" s="35"/>
      <c r="AD487" s="35"/>
      <c r="AE487" s="35"/>
      <c r="AF487" s="35"/>
      <c r="AG487" s="36"/>
      <c r="AH487" s="286"/>
    </row>
    <row r="488" spans="1:34" ht="60.75">
      <c r="A488" s="59">
        <f t="shared" si="295"/>
        <v>26.580000000000016</v>
      </c>
      <c r="B488" s="36" t="s">
        <v>282</v>
      </c>
      <c r="C488" s="36"/>
      <c r="D488" s="99"/>
      <c r="E488" s="34"/>
      <c r="F488" s="35"/>
      <c r="G488" s="36"/>
      <c r="H488" s="36"/>
      <c r="I488" s="120"/>
      <c r="J488" s="120"/>
      <c r="K488" s="36"/>
      <c r="L488" s="36"/>
      <c r="M488" s="36"/>
      <c r="N488" s="36"/>
      <c r="O488" s="35"/>
      <c r="P488" s="35"/>
      <c r="Q488" s="35"/>
      <c r="R488" s="35"/>
      <c r="S488" s="93"/>
      <c r="T488" s="35"/>
      <c r="U488" s="35"/>
      <c r="V488" s="35"/>
      <c r="W488" s="35"/>
      <c r="X488" s="35"/>
      <c r="Y488" s="35"/>
      <c r="Z488" s="35"/>
      <c r="AA488" s="35"/>
      <c r="AB488" s="93"/>
      <c r="AC488" s="35"/>
      <c r="AD488" s="35"/>
      <c r="AE488" s="35"/>
      <c r="AF488" s="35"/>
      <c r="AG488" s="36"/>
      <c r="AH488" s="286"/>
    </row>
    <row r="489" spans="1:34" ht="21">
      <c r="A489" s="59">
        <f t="shared" si="295"/>
        <v>26.590000000000018</v>
      </c>
      <c r="B489" s="36" t="s">
        <v>36</v>
      </c>
      <c r="C489" s="36"/>
      <c r="D489" s="99"/>
      <c r="E489" s="34"/>
      <c r="F489" s="35"/>
      <c r="G489" s="36"/>
      <c r="H489" s="36"/>
      <c r="I489" s="120"/>
      <c r="J489" s="120"/>
      <c r="K489" s="36"/>
      <c r="L489" s="36"/>
      <c r="M489" s="36"/>
      <c r="N489" s="36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6"/>
      <c r="AH489" s="286"/>
    </row>
    <row r="490" spans="1:34" ht="21">
      <c r="A490" s="329" t="s">
        <v>37</v>
      </c>
      <c r="B490" s="290" t="s">
        <v>72</v>
      </c>
      <c r="C490" s="290"/>
      <c r="D490" s="296"/>
      <c r="E490" s="291"/>
      <c r="F490" s="292"/>
      <c r="G490" s="290"/>
      <c r="H490" s="290"/>
      <c r="I490" s="293"/>
      <c r="J490" s="293"/>
      <c r="K490" s="290"/>
      <c r="L490" s="290"/>
      <c r="M490" s="290"/>
      <c r="N490" s="290"/>
      <c r="O490" s="292"/>
      <c r="P490" s="292"/>
      <c r="Q490" s="292"/>
      <c r="R490" s="292"/>
      <c r="S490" s="297"/>
      <c r="T490" s="292"/>
      <c r="U490" s="292"/>
      <c r="V490" s="292"/>
      <c r="W490" s="292"/>
      <c r="X490" s="292"/>
      <c r="Y490" s="292"/>
      <c r="Z490" s="292"/>
      <c r="AA490" s="292"/>
      <c r="AB490" s="297"/>
      <c r="AC490" s="292"/>
      <c r="AD490" s="292"/>
      <c r="AE490" s="292"/>
      <c r="AF490" s="292"/>
      <c r="AG490" s="290"/>
      <c r="AH490" s="286"/>
    </row>
    <row r="491" spans="1:34" ht="81">
      <c r="A491" s="329" t="s">
        <v>39</v>
      </c>
      <c r="B491" s="7" t="s">
        <v>313</v>
      </c>
      <c r="C491" s="7"/>
      <c r="D491" s="97"/>
      <c r="E491" s="332"/>
      <c r="F491" s="6"/>
      <c r="G491" s="7"/>
      <c r="H491" s="7"/>
      <c r="I491" s="106"/>
      <c r="J491" s="106"/>
      <c r="K491" s="7"/>
      <c r="L491" s="7"/>
      <c r="M491" s="7"/>
      <c r="N491" s="7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7"/>
      <c r="AH491" s="286"/>
    </row>
    <row r="492" spans="1:34" ht="40.5">
      <c r="A492" s="329" t="s">
        <v>41</v>
      </c>
      <c r="B492" s="7" t="s">
        <v>314</v>
      </c>
      <c r="C492" s="7"/>
      <c r="D492" s="97"/>
      <c r="E492" s="332"/>
      <c r="F492" s="6"/>
      <c r="G492" s="7"/>
      <c r="H492" s="7"/>
      <c r="I492" s="106"/>
      <c r="J492" s="106"/>
      <c r="K492" s="7"/>
      <c r="L492" s="7"/>
      <c r="M492" s="7"/>
      <c r="N492" s="7"/>
      <c r="O492" s="6"/>
      <c r="P492" s="6"/>
      <c r="Q492" s="6"/>
      <c r="R492" s="6"/>
      <c r="S492" s="37"/>
      <c r="T492" s="6"/>
      <c r="U492" s="6"/>
      <c r="V492" s="6"/>
      <c r="W492" s="6"/>
      <c r="X492" s="6"/>
      <c r="Y492" s="6"/>
      <c r="Z492" s="6"/>
      <c r="AA492" s="6"/>
      <c r="AB492" s="37"/>
      <c r="AC492" s="6"/>
      <c r="AD492" s="6"/>
      <c r="AE492" s="6"/>
      <c r="AF492" s="6"/>
      <c r="AG492" s="7"/>
      <c r="AH492" s="286"/>
    </row>
    <row r="493" spans="1:34" ht="40.5">
      <c r="A493" s="329" t="s">
        <v>43</v>
      </c>
      <c r="B493" s="7" t="s">
        <v>315</v>
      </c>
      <c r="C493" s="7"/>
      <c r="D493" s="97"/>
      <c r="E493" s="332"/>
      <c r="F493" s="6"/>
      <c r="G493" s="7"/>
      <c r="H493" s="7"/>
      <c r="I493" s="106"/>
      <c r="J493" s="106"/>
      <c r="K493" s="7"/>
      <c r="L493" s="7"/>
      <c r="M493" s="7"/>
      <c r="N493" s="7"/>
      <c r="O493" s="6"/>
      <c r="P493" s="6"/>
      <c r="Q493" s="6"/>
      <c r="R493" s="6"/>
      <c r="S493" s="37"/>
      <c r="T493" s="6"/>
      <c r="U493" s="6"/>
      <c r="V493" s="6"/>
      <c r="W493" s="6"/>
      <c r="X493" s="6"/>
      <c r="Y493" s="6"/>
      <c r="Z493" s="6"/>
      <c r="AA493" s="6"/>
      <c r="AB493" s="37"/>
      <c r="AC493" s="6"/>
      <c r="AD493" s="6"/>
      <c r="AE493" s="6"/>
      <c r="AF493" s="6"/>
      <c r="AG493" s="7"/>
      <c r="AH493" s="286"/>
    </row>
    <row r="494" spans="1:34" ht="60.75">
      <c r="A494" s="329" t="s">
        <v>45</v>
      </c>
      <c r="B494" s="7" t="s">
        <v>316</v>
      </c>
      <c r="C494" s="7"/>
      <c r="D494" s="97"/>
      <c r="E494" s="332"/>
      <c r="F494" s="6"/>
      <c r="G494" s="7"/>
      <c r="H494" s="7"/>
      <c r="I494" s="106"/>
      <c r="J494" s="106"/>
      <c r="K494" s="7"/>
      <c r="L494" s="7"/>
      <c r="M494" s="7"/>
      <c r="N494" s="7"/>
      <c r="O494" s="6"/>
      <c r="P494" s="6"/>
      <c r="Q494" s="6"/>
      <c r="R494" s="6"/>
      <c r="S494" s="37"/>
      <c r="T494" s="6"/>
      <c r="U494" s="6"/>
      <c r="V494" s="6"/>
      <c r="W494" s="6"/>
      <c r="X494" s="6"/>
      <c r="Y494" s="6"/>
      <c r="Z494" s="6"/>
      <c r="AA494" s="6"/>
      <c r="AB494" s="37"/>
      <c r="AC494" s="6"/>
      <c r="AD494" s="6"/>
      <c r="AE494" s="6"/>
      <c r="AF494" s="6"/>
      <c r="AG494" s="7"/>
      <c r="AH494" s="286"/>
    </row>
    <row r="495" spans="1:34" ht="60.75">
      <c r="A495" s="329" t="s">
        <v>47</v>
      </c>
      <c r="B495" s="7" t="s">
        <v>317</v>
      </c>
      <c r="C495" s="7"/>
      <c r="D495" s="97"/>
      <c r="E495" s="332"/>
      <c r="F495" s="6"/>
      <c r="G495" s="7"/>
      <c r="H495" s="7"/>
      <c r="I495" s="106"/>
      <c r="J495" s="106"/>
      <c r="K495" s="7"/>
      <c r="L495" s="7"/>
      <c r="M495" s="7"/>
      <c r="N495" s="7"/>
      <c r="O495" s="6"/>
      <c r="P495" s="6"/>
      <c r="Q495" s="6"/>
      <c r="R495" s="6"/>
      <c r="S495" s="37"/>
      <c r="T495" s="6"/>
      <c r="U495" s="6"/>
      <c r="V495" s="6"/>
      <c r="W495" s="6"/>
      <c r="X495" s="6"/>
      <c r="Y495" s="6"/>
      <c r="Z495" s="6"/>
      <c r="AA495" s="6"/>
      <c r="AB495" s="37"/>
      <c r="AC495" s="6"/>
      <c r="AD495" s="6"/>
      <c r="AE495" s="6"/>
      <c r="AF495" s="6"/>
      <c r="AG495" s="7"/>
      <c r="AH495" s="286"/>
    </row>
    <row r="496" spans="1:34" ht="40.5">
      <c r="A496" s="59">
        <f>+A489+0.01</f>
        <v>26.600000000000019</v>
      </c>
      <c r="B496" s="7" t="s">
        <v>318</v>
      </c>
      <c r="C496" s="7"/>
      <c r="D496" s="97"/>
      <c r="E496" s="332"/>
      <c r="F496" s="6"/>
      <c r="G496" s="7"/>
      <c r="H496" s="7"/>
      <c r="I496" s="106"/>
      <c r="J496" s="106"/>
      <c r="K496" s="7"/>
      <c r="L496" s="7"/>
      <c r="M496" s="7"/>
      <c r="N496" s="7"/>
      <c r="O496" s="6"/>
      <c r="P496" s="6"/>
      <c r="Q496" s="6"/>
      <c r="R496" s="6"/>
      <c r="S496" s="37"/>
      <c r="T496" s="6"/>
      <c r="U496" s="6"/>
      <c r="V496" s="6"/>
      <c r="W496" s="6"/>
      <c r="X496" s="6"/>
      <c r="Y496" s="6"/>
      <c r="Z496" s="6"/>
      <c r="AA496" s="6"/>
      <c r="AB496" s="37"/>
      <c r="AC496" s="6"/>
      <c r="AD496" s="6"/>
      <c r="AE496" s="6"/>
      <c r="AF496" s="6"/>
      <c r="AG496" s="7"/>
      <c r="AH496" s="286"/>
    </row>
    <row r="497" spans="1:34" ht="40.5">
      <c r="A497" s="59">
        <f t="shared" ref="A497:A505" si="296">+A496+0.01</f>
        <v>26.610000000000021</v>
      </c>
      <c r="B497" s="7" t="s">
        <v>319</v>
      </c>
      <c r="C497" s="7"/>
      <c r="D497" s="97"/>
      <c r="E497" s="332"/>
      <c r="F497" s="6"/>
      <c r="G497" s="7"/>
      <c r="H497" s="7"/>
      <c r="I497" s="106"/>
      <c r="J497" s="106"/>
      <c r="K497" s="7"/>
      <c r="L497" s="7"/>
      <c r="M497" s="7"/>
      <c r="N497" s="7"/>
      <c r="O497" s="6"/>
      <c r="P497" s="6"/>
      <c r="Q497" s="6"/>
      <c r="R497" s="6"/>
      <c r="S497" s="37"/>
      <c r="T497" s="6"/>
      <c r="U497" s="6"/>
      <c r="V497" s="6"/>
      <c r="W497" s="6"/>
      <c r="X497" s="6"/>
      <c r="Y497" s="6"/>
      <c r="Z497" s="6"/>
      <c r="AA497" s="6"/>
      <c r="AB497" s="37"/>
      <c r="AC497" s="6"/>
      <c r="AD497" s="6"/>
      <c r="AE497" s="6"/>
      <c r="AF497" s="6"/>
      <c r="AG497" s="7"/>
      <c r="AH497" s="286"/>
    </row>
    <row r="498" spans="1:34" ht="40.5">
      <c r="A498" s="59">
        <f t="shared" si="296"/>
        <v>26.620000000000022</v>
      </c>
      <c r="B498" s="7" t="s">
        <v>82</v>
      </c>
      <c r="C498" s="7"/>
      <c r="D498" s="97"/>
      <c r="E498" s="332"/>
      <c r="F498" s="6"/>
      <c r="G498" s="7"/>
      <c r="H498" s="7"/>
      <c r="I498" s="106"/>
      <c r="J498" s="106"/>
      <c r="K498" s="7"/>
      <c r="L498" s="7"/>
      <c r="M498" s="7"/>
      <c r="N498" s="7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7"/>
      <c r="AH498" s="286"/>
    </row>
    <row r="499" spans="1:34" ht="40.5">
      <c r="A499" s="59">
        <f t="shared" si="296"/>
        <v>26.630000000000024</v>
      </c>
      <c r="B499" s="7" t="s">
        <v>320</v>
      </c>
      <c r="C499" s="7"/>
      <c r="D499" s="97"/>
      <c r="E499" s="332"/>
      <c r="F499" s="6"/>
      <c r="G499" s="7"/>
      <c r="H499" s="7"/>
      <c r="I499" s="106"/>
      <c r="J499" s="106"/>
      <c r="K499" s="7"/>
      <c r="L499" s="7"/>
      <c r="M499" s="7"/>
      <c r="N499" s="7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7"/>
      <c r="AH499" s="286"/>
    </row>
    <row r="500" spans="1:34" ht="40.5">
      <c r="A500" s="59">
        <f t="shared" si="296"/>
        <v>26.640000000000025</v>
      </c>
      <c r="B500" s="7" t="s">
        <v>321</v>
      </c>
      <c r="C500" s="7"/>
      <c r="D500" s="97"/>
      <c r="E500" s="332"/>
      <c r="F500" s="6"/>
      <c r="G500" s="7"/>
      <c r="H500" s="7"/>
      <c r="I500" s="106"/>
      <c r="J500" s="106"/>
      <c r="K500" s="7"/>
      <c r="L500" s="7"/>
      <c r="M500" s="7"/>
      <c r="N500" s="7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7"/>
      <c r="AH500" s="286"/>
    </row>
    <row r="501" spans="1:34" ht="40.5">
      <c r="A501" s="59">
        <f t="shared" si="296"/>
        <v>26.650000000000027</v>
      </c>
      <c r="B501" s="7" t="s">
        <v>322</v>
      </c>
      <c r="C501" s="7"/>
      <c r="D501" s="97"/>
      <c r="E501" s="332"/>
      <c r="F501" s="6"/>
      <c r="G501" s="7"/>
      <c r="H501" s="7"/>
      <c r="I501" s="106"/>
      <c r="J501" s="106"/>
      <c r="K501" s="7"/>
      <c r="L501" s="7"/>
      <c r="M501" s="7"/>
      <c r="N501" s="7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7"/>
      <c r="AH501" s="286"/>
    </row>
    <row r="502" spans="1:34" ht="40.5">
      <c r="A502" s="59">
        <f t="shared" si="296"/>
        <v>26.660000000000029</v>
      </c>
      <c r="B502" s="7" t="s">
        <v>323</v>
      </c>
      <c r="C502" s="7"/>
      <c r="D502" s="97"/>
      <c r="E502" s="332"/>
      <c r="F502" s="6"/>
      <c r="G502" s="7"/>
      <c r="H502" s="7"/>
      <c r="I502" s="106"/>
      <c r="J502" s="106"/>
      <c r="K502" s="7"/>
      <c r="L502" s="7"/>
      <c r="M502" s="7"/>
      <c r="N502" s="7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7"/>
      <c r="AH502" s="286"/>
    </row>
    <row r="503" spans="1:34" ht="40.5">
      <c r="A503" s="59">
        <f t="shared" si="296"/>
        <v>26.67000000000003</v>
      </c>
      <c r="B503" s="7" t="s">
        <v>324</v>
      </c>
      <c r="C503" s="7"/>
      <c r="D503" s="97"/>
      <c r="E503" s="332"/>
      <c r="F503" s="6"/>
      <c r="G503" s="7"/>
      <c r="H503" s="7"/>
      <c r="I503" s="106"/>
      <c r="J503" s="106"/>
      <c r="K503" s="7"/>
      <c r="L503" s="7"/>
      <c r="M503" s="7"/>
      <c r="N503" s="7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7"/>
      <c r="AH503" s="286"/>
    </row>
    <row r="504" spans="1:34" ht="40.5">
      <c r="A504" s="59">
        <f t="shared" si="296"/>
        <v>26.680000000000032</v>
      </c>
      <c r="B504" s="7" t="s">
        <v>325</v>
      </c>
      <c r="C504" s="7"/>
      <c r="D504" s="97"/>
      <c r="E504" s="332"/>
      <c r="F504" s="6"/>
      <c r="G504" s="7"/>
      <c r="H504" s="7"/>
      <c r="I504" s="106"/>
      <c r="J504" s="106"/>
      <c r="K504" s="7"/>
      <c r="L504" s="7"/>
      <c r="M504" s="7"/>
      <c r="N504" s="7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7"/>
      <c r="AH504" s="286"/>
    </row>
    <row r="505" spans="1:34" ht="40.5">
      <c r="A505" s="59">
        <f t="shared" si="296"/>
        <v>26.690000000000033</v>
      </c>
      <c r="B505" s="7" t="s">
        <v>326</v>
      </c>
      <c r="C505" s="7"/>
      <c r="D505" s="97"/>
      <c r="E505" s="332"/>
      <c r="F505" s="6"/>
      <c r="G505" s="7"/>
      <c r="H505" s="7"/>
      <c r="I505" s="106"/>
      <c r="J505" s="106"/>
      <c r="K505" s="7"/>
      <c r="L505" s="7"/>
      <c r="M505" s="7"/>
      <c r="N505" s="7"/>
      <c r="O505" s="6"/>
      <c r="P505" s="6"/>
      <c r="Q505" s="6"/>
      <c r="R505" s="6"/>
      <c r="S505" s="37"/>
      <c r="T505" s="6"/>
      <c r="U505" s="6"/>
      <c r="V505" s="6"/>
      <c r="W505" s="6"/>
      <c r="X505" s="6"/>
      <c r="Y505" s="6"/>
      <c r="Z505" s="6"/>
      <c r="AA505" s="6"/>
      <c r="AB505" s="37"/>
      <c r="AC505" s="6"/>
      <c r="AD505" s="6"/>
      <c r="AE505" s="6"/>
      <c r="AF505" s="6"/>
      <c r="AG505" s="7"/>
      <c r="AH505" s="286"/>
    </row>
    <row r="506" spans="1:34" ht="21">
      <c r="A506" s="329"/>
      <c r="B506" s="2" t="s">
        <v>327</v>
      </c>
      <c r="C506" s="2"/>
      <c r="D506" s="96"/>
      <c r="E506" s="328"/>
      <c r="F506" s="3"/>
      <c r="G506" s="2"/>
      <c r="H506" s="2"/>
      <c r="I506" s="104"/>
      <c r="J506" s="104"/>
      <c r="K506" s="2"/>
      <c r="L506" s="2"/>
      <c r="M506" s="2"/>
      <c r="N506" s="2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2"/>
      <c r="AH506" s="286"/>
    </row>
    <row r="507" spans="1:34" ht="40.5">
      <c r="A507" s="329"/>
      <c r="B507" s="2" t="s">
        <v>328</v>
      </c>
      <c r="C507" s="2"/>
      <c r="D507" s="96"/>
      <c r="E507" s="328"/>
      <c r="F507" s="3"/>
      <c r="G507" s="2"/>
      <c r="H507" s="2"/>
      <c r="I507" s="104"/>
      <c r="J507" s="104"/>
      <c r="K507" s="2"/>
      <c r="L507" s="2"/>
      <c r="M507" s="2"/>
      <c r="N507" s="2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2"/>
      <c r="AH507" s="286"/>
    </row>
    <row r="508" spans="1:34" s="512" customFormat="1" ht="40.5">
      <c r="A508" s="330"/>
      <c r="B508" s="26" t="s">
        <v>329</v>
      </c>
      <c r="C508" s="328"/>
      <c r="D508" s="72"/>
      <c r="E508" s="3"/>
      <c r="F508" s="40"/>
      <c r="G508" s="41"/>
      <c r="H508" s="41"/>
      <c r="I508" s="119"/>
      <c r="J508" s="119"/>
      <c r="K508" s="41"/>
      <c r="L508" s="41"/>
      <c r="M508" s="328"/>
      <c r="N508" s="40">
        <f>D508-F508</f>
        <v>0</v>
      </c>
      <c r="O508" s="3"/>
      <c r="P508" s="3">
        <f>P448</f>
        <v>0</v>
      </c>
      <c r="Q508" s="3"/>
      <c r="R508" s="3"/>
      <c r="S508" s="3"/>
      <c r="T508" s="3">
        <f>T472</f>
        <v>1</v>
      </c>
      <c r="U508" s="40">
        <f>U448</f>
        <v>5.375</v>
      </c>
      <c r="V508" s="3"/>
      <c r="W508" s="3">
        <f>W448</f>
        <v>5.375</v>
      </c>
      <c r="X508" s="3"/>
      <c r="Y508" s="3">
        <f>Y448</f>
        <v>0</v>
      </c>
      <c r="Z508" s="3"/>
      <c r="AA508" s="3"/>
      <c r="AB508" s="3"/>
      <c r="AC508" s="3"/>
      <c r="AD508" s="40">
        <f>AD448</f>
        <v>0.375</v>
      </c>
      <c r="AE508" s="3"/>
      <c r="AF508" s="3">
        <f>AF448</f>
        <v>0.375</v>
      </c>
      <c r="AG508" s="26"/>
      <c r="AH508" s="511"/>
    </row>
    <row r="509" spans="1:34" s="512" customFormat="1" ht="21">
      <c r="A509" s="330"/>
      <c r="B509" s="26" t="s">
        <v>330</v>
      </c>
      <c r="C509" s="40"/>
      <c r="D509" s="40">
        <f t="shared" ref="D509" si="297">D471</f>
        <v>23.384999999999998</v>
      </c>
      <c r="E509" s="40"/>
      <c r="F509" s="40">
        <f t="shared" ref="F509" si="298">F471</f>
        <v>7.0549999999999997</v>
      </c>
      <c r="G509" s="41"/>
      <c r="H509" s="41">
        <f>F509/D509</f>
        <v>0.30168911695531325</v>
      </c>
      <c r="I509" s="40"/>
      <c r="J509" s="40">
        <f t="shared" ref="J509" si="299">J471</f>
        <v>7.0370000000000008</v>
      </c>
      <c r="K509" s="41"/>
      <c r="L509" s="41">
        <f t="shared" ref="L509:L511" si="300">J509/D509</f>
        <v>0.30091939277314522</v>
      </c>
      <c r="M509" s="40"/>
      <c r="N509" s="40">
        <f t="shared" ref="N509" si="301">N471</f>
        <v>16.347999999999999</v>
      </c>
      <c r="O509" s="3"/>
      <c r="P509" s="40">
        <f>P471</f>
        <v>0</v>
      </c>
      <c r="Q509" s="3"/>
      <c r="R509" s="3"/>
      <c r="S509" s="3"/>
      <c r="T509" s="3">
        <f>T508</f>
        <v>1</v>
      </c>
      <c r="U509" s="40">
        <f>U471</f>
        <v>34.942</v>
      </c>
      <c r="V509" s="3"/>
      <c r="W509" s="40">
        <f>W471</f>
        <v>34.942</v>
      </c>
      <c r="X509" s="3"/>
      <c r="Y509" s="40">
        <f>Y471</f>
        <v>0</v>
      </c>
      <c r="Z509" s="3"/>
      <c r="AA509" s="3"/>
      <c r="AB509" s="3"/>
      <c r="AC509" s="3"/>
      <c r="AD509" s="40">
        <f>AD471</f>
        <v>23.384999999999998</v>
      </c>
      <c r="AE509" s="3"/>
      <c r="AF509" s="40">
        <f>AF471</f>
        <v>23.384999999999998</v>
      </c>
      <c r="AG509" s="26"/>
      <c r="AH509" s="511"/>
    </row>
    <row r="510" spans="1:34" s="512" customFormat="1" ht="40.5">
      <c r="A510" s="330"/>
      <c r="B510" s="26" t="s">
        <v>331</v>
      </c>
      <c r="C510" s="3"/>
      <c r="D510" s="3">
        <f t="shared" ref="D510" si="302">SUM(D508:D509)</f>
        <v>23.384999999999998</v>
      </c>
      <c r="E510" s="3"/>
      <c r="F510" s="3">
        <f t="shared" ref="F510" si="303">SUM(F508:F509)</f>
        <v>7.0549999999999997</v>
      </c>
      <c r="G510" s="41"/>
      <c r="H510" s="41">
        <f>F510/D510</f>
        <v>0.30168911695531325</v>
      </c>
      <c r="I510" s="3"/>
      <c r="J510" s="3">
        <f t="shared" ref="J510" si="304">SUM(J508:J509)</f>
        <v>7.0370000000000008</v>
      </c>
      <c r="K510" s="41"/>
      <c r="L510" s="41">
        <f t="shared" si="300"/>
        <v>0.30091939277314522</v>
      </c>
      <c r="M510" s="3"/>
      <c r="N510" s="3">
        <f t="shared" ref="N510" si="305">SUM(N508:N509)</f>
        <v>16.347999999999999</v>
      </c>
      <c r="O510" s="3"/>
      <c r="P510" s="3">
        <f>SUM(P508:P509)</f>
        <v>0</v>
      </c>
      <c r="Q510" s="3"/>
      <c r="R510" s="3"/>
      <c r="S510" s="3"/>
      <c r="T510" s="3">
        <f>T509</f>
        <v>1</v>
      </c>
      <c r="U510" s="40">
        <f>SUM(U508:U509)</f>
        <v>40.317</v>
      </c>
      <c r="V510" s="3"/>
      <c r="W510" s="40">
        <f>SUM(W508:W509)</f>
        <v>40.317</v>
      </c>
      <c r="X510" s="3"/>
      <c r="Y510" s="3">
        <f>SUM(Y508:Y509)</f>
        <v>0</v>
      </c>
      <c r="Z510" s="3"/>
      <c r="AA510" s="3"/>
      <c r="AB510" s="3"/>
      <c r="AC510" s="3"/>
      <c r="AD510" s="40">
        <f>SUM(AD508:AD509)</f>
        <v>23.759999999999998</v>
      </c>
      <c r="AE510" s="3"/>
      <c r="AF510" s="40">
        <f>SUM(AF508:AF509)</f>
        <v>23.759999999999998</v>
      </c>
      <c r="AG510" s="26"/>
      <c r="AH510" s="511"/>
    </row>
    <row r="511" spans="1:34" s="512" customFormat="1" ht="21">
      <c r="A511" s="330"/>
      <c r="B511" s="26" t="s">
        <v>332</v>
      </c>
      <c r="C511" s="94">
        <f t="shared" ref="C511:F511" si="306">C398+C510</f>
        <v>80415</v>
      </c>
      <c r="D511" s="40">
        <f t="shared" si="306"/>
        <v>3132.3169999999996</v>
      </c>
      <c r="E511" s="94">
        <f t="shared" si="306"/>
        <v>3741</v>
      </c>
      <c r="F511" s="40">
        <f t="shared" si="306"/>
        <v>1068.7150000000001</v>
      </c>
      <c r="G511" s="41">
        <f>E511/C511</f>
        <v>4.6521171423241935E-2</v>
      </c>
      <c r="H511" s="41">
        <f>F511/D511</f>
        <v>0.34118992426373201</v>
      </c>
      <c r="I511" s="94">
        <f t="shared" ref="I511:J511" si="307">I398+I510</f>
        <v>3648</v>
      </c>
      <c r="J511" s="40">
        <f t="shared" si="307"/>
        <v>1068.3689999999999</v>
      </c>
      <c r="K511" s="41">
        <f t="shared" ref="K511" si="308">I511/C511</f>
        <v>4.5364670770378659E-2</v>
      </c>
      <c r="L511" s="41">
        <f t="shared" si="300"/>
        <v>0.34107946290238189</v>
      </c>
      <c r="M511" s="94">
        <f t="shared" ref="M511:N511" si="309">M398+M510</f>
        <v>76762</v>
      </c>
      <c r="N511" s="40">
        <f t="shared" si="309"/>
        <v>2063.9479999999999</v>
      </c>
      <c r="O511" s="94">
        <f>O398+O510</f>
        <v>246</v>
      </c>
      <c r="P511" s="40">
        <f>P398+P510</f>
        <v>59.460000000000008</v>
      </c>
      <c r="Q511" s="94">
        <f t="shared" ref="Q511:R511" si="310">Q398+Q510</f>
        <v>0</v>
      </c>
      <c r="R511" s="40">
        <f t="shared" si="310"/>
        <v>1815.0100000000004</v>
      </c>
      <c r="S511" s="3"/>
      <c r="T511" s="94">
        <f t="shared" ref="T511:W511" si="311">T398+T510</f>
        <v>97031</v>
      </c>
      <c r="U511" s="40">
        <f t="shared" si="311"/>
        <v>6490.4053999999987</v>
      </c>
      <c r="V511" s="94">
        <f t="shared" si="311"/>
        <v>97276</v>
      </c>
      <c r="W511" s="40">
        <f t="shared" si="311"/>
        <v>8364.875399999999</v>
      </c>
      <c r="X511" s="94">
        <f>X398+X510</f>
        <v>246</v>
      </c>
      <c r="Y511" s="40">
        <f>Y398+Y510</f>
        <v>59.460000000000008</v>
      </c>
      <c r="Z511" s="94">
        <f t="shared" ref="Z511:AA511" si="312">Z398+Z510</f>
        <v>0</v>
      </c>
      <c r="AA511" s="40">
        <f t="shared" si="312"/>
        <v>1815.0100000000004</v>
      </c>
      <c r="AB511" s="3"/>
      <c r="AC511" s="94">
        <f t="shared" ref="AC511:AF511" si="313">AC398+AC510</f>
        <v>60457</v>
      </c>
      <c r="AD511" s="40">
        <f t="shared" si="313"/>
        <v>3672.1644000000001</v>
      </c>
      <c r="AE511" s="94">
        <f t="shared" si="313"/>
        <v>60703</v>
      </c>
      <c r="AF511" s="40">
        <f t="shared" si="313"/>
        <v>5546.6344000000008</v>
      </c>
      <c r="AG511" s="521"/>
      <c r="AH511" s="511"/>
    </row>
    <row r="512" spans="1:34">
      <c r="AG512" s="342"/>
    </row>
    <row r="514" spans="19:23">
      <c r="T514" s="287" t="s">
        <v>337</v>
      </c>
      <c r="U514" s="301">
        <f>(U388+U389+U390)/U511</f>
        <v>1.398679965353166E-2</v>
      </c>
      <c r="W514" s="301">
        <f>(W388+W389+W390)/W511</f>
        <v>1.8074387575456295E-2</v>
      </c>
    </row>
    <row r="515" spans="19:23">
      <c r="S515" s="302"/>
      <c r="T515" s="287" t="s">
        <v>338</v>
      </c>
      <c r="U515" s="301">
        <f t="shared" ref="U515" si="314">U391/U511</f>
        <v>1.848882968080854E-3</v>
      </c>
      <c r="V515" s="301"/>
      <c r="W515" s="301">
        <f>W391/W511</f>
        <v>1.4345700833750617E-3</v>
      </c>
    </row>
    <row r="516" spans="19:23">
      <c r="T516" s="287" t="s">
        <v>339</v>
      </c>
      <c r="U516" s="301">
        <f t="shared" ref="U516" si="315">U383/U511</f>
        <v>1.900651691187118E-2</v>
      </c>
      <c r="V516" s="301"/>
      <c r="W516" s="301">
        <f>W383/W511</f>
        <v>1.4747380457095633E-2</v>
      </c>
    </row>
  </sheetData>
  <mergeCells count="19">
    <mergeCell ref="Z2:AA2"/>
    <mergeCell ref="I2:L2"/>
    <mergeCell ref="AE2:AF2"/>
    <mergeCell ref="AG1:AG3"/>
    <mergeCell ref="AG339:AG342"/>
    <mergeCell ref="AB2:AD2"/>
    <mergeCell ref="A1:A3"/>
    <mergeCell ref="B1:B3"/>
    <mergeCell ref="C1:N1"/>
    <mergeCell ref="O1:W1"/>
    <mergeCell ref="X1:AF1"/>
    <mergeCell ref="C2:D2"/>
    <mergeCell ref="E2:H2"/>
    <mergeCell ref="M2:N2"/>
    <mergeCell ref="O2:P2"/>
    <mergeCell ref="Q2:R2"/>
    <mergeCell ref="S2:U2"/>
    <mergeCell ref="V2:W2"/>
    <mergeCell ref="X2:Y2"/>
  </mergeCells>
  <conditionalFormatting sqref="S486:S488 AB486:AB488">
    <cfRule type="cellIs" dxfId="0" priority="1" operator="equal">
      <formula>0</formula>
    </cfRule>
  </conditionalFormatting>
  <printOptions horizontalCentered="1"/>
  <pageMargins left="0" right="0" top="0.70866141732283472" bottom="0.31496062992125984" header="0.47244094488188981" footer="0.15748031496062992"/>
  <pageSetup scale="30" orientation="landscape" r:id="rId1"/>
  <headerFooter>
    <oddHeader>&amp;L&amp;"-,Bold"&amp;18                    Name of UT: Dadra &amp; Nagar Haveli&amp;C&amp;"-,Bold"&amp;18Costing Sheets for AWP&amp;&amp;B 2017-18 - SSA-RTE&amp;R&amp;"-,Bold"&amp;20
(Rs. in lakh)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5">
    <tabColor rgb="FFFFFF00"/>
  </sheetPr>
  <dimension ref="A1:AC18"/>
  <sheetViews>
    <sheetView tabSelected="1" view="pageBreakPreview" topLeftCell="A4" zoomScale="60" zoomScaleNormal="70" workbookViewId="0">
      <pane xSplit="7" topLeftCell="N1" activePane="topRight" state="frozen"/>
      <selection activeCell="S485" sqref="S485"/>
      <selection pane="topRight" activeCell="V4" sqref="V4"/>
    </sheetView>
  </sheetViews>
  <sheetFormatPr defaultRowHeight="15"/>
  <cols>
    <col min="1" max="1" width="8.42578125" customWidth="1"/>
    <col min="2" max="2" width="31.85546875" customWidth="1"/>
    <col min="3" max="3" width="11.7109375" customWidth="1"/>
    <col min="4" max="4" width="11.5703125" customWidth="1"/>
    <col min="5" max="5" width="12" customWidth="1"/>
    <col min="6" max="6" width="11.85546875" customWidth="1"/>
    <col min="7" max="7" width="11" customWidth="1"/>
    <col min="8" max="9" width="9.28515625" bestFit="1" customWidth="1"/>
    <col min="10" max="10" width="11.85546875" customWidth="1"/>
    <col min="11" max="11" width="12.140625" customWidth="1"/>
    <col min="12" max="12" width="11.42578125" customWidth="1"/>
    <col min="13" max="13" width="10.85546875" customWidth="1"/>
    <col min="14" max="14" width="10.42578125" bestFit="1" customWidth="1"/>
    <col min="15" max="15" width="8.5703125" customWidth="1"/>
    <col min="16" max="16" width="9.7109375" customWidth="1"/>
    <col min="17" max="17" width="10.42578125" customWidth="1"/>
    <col min="18" max="18" width="11.140625" customWidth="1"/>
    <col min="19" max="19" width="10.7109375" customWidth="1"/>
    <col min="20" max="20" width="13.140625" customWidth="1"/>
    <col min="21" max="21" width="13" customWidth="1"/>
    <col min="23" max="23" width="21.5703125" bestFit="1" customWidth="1"/>
    <col min="24" max="24" width="12" customWidth="1"/>
    <col min="25" max="25" width="14.140625" bestFit="1" customWidth="1"/>
    <col min="26" max="26" width="16.28515625" customWidth="1"/>
    <col min="27" max="27" width="18" customWidth="1"/>
    <col min="28" max="28" width="14.85546875" customWidth="1"/>
    <col min="29" max="29" width="15.5703125" bestFit="1" customWidth="1"/>
  </cols>
  <sheetData>
    <row r="1" spans="1:29" ht="21" customHeight="1" thickBot="1">
      <c r="A1" s="598" t="s">
        <v>546</v>
      </c>
      <c r="B1" s="598"/>
      <c r="C1" s="598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599" t="s">
        <v>342</v>
      </c>
      <c r="AB1" s="599"/>
      <c r="AC1" s="131"/>
    </row>
    <row r="2" spans="1:29" ht="27.75" customHeight="1">
      <c r="A2" s="600" t="s">
        <v>343</v>
      </c>
      <c r="B2" s="602" t="s">
        <v>344</v>
      </c>
      <c r="C2" s="603" t="s">
        <v>345</v>
      </c>
      <c r="D2" s="603"/>
      <c r="E2" s="603"/>
      <c r="F2" s="603"/>
      <c r="G2" s="603"/>
      <c r="H2" s="602" t="s">
        <v>346</v>
      </c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4" t="s">
        <v>347</v>
      </c>
      <c r="AB2" s="604" t="s">
        <v>348</v>
      </c>
      <c r="AC2" s="595" t="s">
        <v>349</v>
      </c>
    </row>
    <row r="3" spans="1:29">
      <c r="A3" s="601"/>
      <c r="B3" s="592"/>
      <c r="C3" s="592" t="s">
        <v>350</v>
      </c>
      <c r="D3" s="592" t="s">
        <v>351</v>
      </c>
      <c r="E3" s="592" t="s">
        <v>352</v>
      </c>
      <c r="F3" s="592" t="s">
        <v>353</v>
      </c>
      <c r="G3" s="592" t="s">
        <v>354</v>
      </c>
      <c r="H3" s="592" t="s">
        <v>355</v>
      </c>
      <c r="I3" s="592"/>
      <c r="J3" s="592"/>
      <c r="K3" s="592"/>
      <c r="L3" s="592"/>
      <c r="M3" s="592"/>
      <c r="N3" s="592"/>
      <c r="O3" s="592" t="s">
        <v>356</v>
      </c>
      <c r="P3" s="597" t="s">
        <v>18</v>
      </c>
      <c r="Q3" s="592" t="s">
        <v>357</v>
      </c>
      <c r="R3" s="592" t="s">
        <v>358</v>
      </c>
      <c r="S3" s="592" t="s">
        <v>359</v>
      </c>
      <c r="T3" s="592" t="s">
        <v>360</v>
      </c>
      <c r="U3" s="592"/>
      <c r="V3" s="592"/>
      <c r="W3" s="592" t="s">
        <v>361</v>
      </c>
      <c r="X3" s="592" t="s">
        <v>362</v>
      </c>
      <c r="Y3" s="592" t="s">
        <v>363</v>
      </c>
      <c r="Z3" s="592" t="s">
        <v>364</v>
      </c>
      <c r="AA3" s="605"/>
      <c r="AB3" s="605"/>
      <c r="AC3" s="596"/>
    </row>
    <row r="4" spans="1:29" ht="76.5">
      <c r="A4" s="601"/>
      <c r="B4" s="592"/>
      <c r="C4" s="592"/>
      <c r="D4" s="592"/>
      <c r="E4" s="592"/>
      <c r="F4" s="592"/>
      <c r="G4" s="592"/>
      <c r="H4" s="325" t="s">
        <v>365</v>
      </c>
      <c r="I4" s="325" t="s">
        <v>366</v>
      </c>
      <c r="J4" s="325" t="s">
        <v>367</v>
      </c>
      <c r="K4" s="325" t="s">
        <v>368</v>
      </c>
      <c r="L4" s="325" t="s">
        <v>230</v>
      </c>
      <c r="M4" s="325" t="s">
        <v>369</v>
      </c>
      <c r="N4" s="325" t="s">
        <v>370</v>
      </c>
      <c r="O4" s="592"/>
      <c r="P4" s="597"/>
      <c r="Q4" s="592"/>
      <c r="R4" s="592"/>
      <c r="S4" s="592"/>
      <c r="T4" s="325" t="s">
        <v>371</v>
      </c>
      <c r="U4" s="325" t="s">
        <v>372</v>
      </c>
      <c r="V4" s="325" t="s">
        <v>373</v>
      </c>
      <c r="W4" s="592"/>
      <c r="X4" s="592"/>
      <c r="Y4" s="592"/>
      <c r="Z4" s="592"/>
      <c r="AA4" s="605"/>
      <c r="AB4" s="605"/>
      <c r="AC4" s="596"/>
    </row>
    <row r="5" spans="1:29" ht="23.25" customHeight="1">
      <c r="A5" s="504">
        <v>1</v>
      </c>
      <c r="B5" s="485" t="s">
        <v>545</v>
      </c>
      <c r="C5" s="132">
        <v>1</v>
      </c>
      <c r="D5" s="132"/>
      <c r="E5" s="132"/>
      <c r="F5" s="132"/>
      <c r="G5" s="133"/>
      <c r="H5" s="486"/>
      <c r="I5" s="486"/>
      <c r="J5" s="487"/>
      <c r="K5" s="486"/>
      <c r="L5" s="486"/>
      <c r="M5" s="487"/>
      <c r="N5" s="487"/>
      <c r="O5" s="486"/>
      <c r="P5" s="486"/>
      <c r="Q5" s="486"/>
      <c r="R5" s="486"/>
      <c r="S5" s="486"/>
      <c r="T5" s="486"/>
      <c r="U5" s="486"/>
      <c r="V5" s="486"/>
      <c r="W5" s="487">
        <f>'Annexure IV-Vcosting sheet'!AC283</f>
        <v>3360</v>
      </c>
      <c r="X5" s="486">
        <v>0</v>
      </c>
      <c r="Y5" s="487">
        <v>0</v>
      </c>
      <c r="Z5" s="487">
        <v>1</v>
      </c>
      <c r="AA5" s="488">
        <f>'Annexure IV-Vcosting sheet'!AF398</f>
        <v>5522.8744000000006</v>
      </c>
      <c r="AB5" s="488">
        <f>'Annexure IV-Vcosting sheet'!AF510</f>
        <v>23.759999999999998</v>
      </c>
      <c r="AC5" s="505">
        <f t="shared" ref="AC5" si="0">SUM(AA5:AB5)</f>
        <v>5546.6344000000008</v>
      </c>
    </row>
    <row r="6" spans="1:29" ht="36">
      <c r="A6" s="506"/>
      <c r="B6" s="489" t="s">
        <v>374</v>
      </c>
      <c r="C6" s="490">
        <f t="shared" ref="C6:AC6" si="1">SUM(C5:C5)</f>
        <v>1</v>
      </c>
      <c r="D6" s="490">
        <f t="shared" si="1"/>
        <v>0</v>
      </c>
      <c r="E6" s="490">
        <f t="shared" si="1"/>
        <v>0</v>
      </c>
      <c r="F6" s="490">
        <f t="shared" si="1"/>
        <v>0</v>
      </c>
      <c r="G6" s="490">
        <f t="shared" si="1"/>
        <v>0</v>
      </c>
      <c r="H6" s="490">
        <f t="shared" si="1"/>
        <v>0</v>
      </c>
      <c r="I6" s="490">
        <f t="shared" si="1"/>
        <v>0</v>
      </c>
      <c r="J6" s="491">
        <f t="shared" si="1"/>
        <v>0</v>
      </c>
      <c r="K6" s="490">
        <f t="shared" si="1"/>
        <v>0</v>
      </c>
      <c r="L6" s="490">
        <f t="shared" si="1"/>
        <v>0</v>
      </c>
      <c r="M6" s="492">
        <f t="shared" si="1"/>
        <v>0</v>
      </c>
      <c r="N6" s="490">
        <f t="shared" si="1"/>
        <v>0</v>
      </c>
      <c r="O6" s="490">
        <f t="shared" si="1"/>
        <v>0</v>
      </c>
      <c r="P6" s="490">
        <f t="shared" si="1"/>
        <v>0</v>
      </c>
      <c r="Q6" s="490">
        <f t="shared" si="1"/>
        <v>0</v>
      </c>
      <c r="R6" s="490">
        <f t="shared" si="1"/>
        <v>0</v>
      </c>
      <c r="S6" s="490">
        <f t="shared" si="1"/>
        <v>0</v>
      </c>
      <c r="T6" s="490">
        <f t="shared" si="1"/>
        <v>0</v>
      </c>
      <c r="U6" s="490">
        <f t="shared" si="1"/>
        <v>0</v>
      </c>
      <c r="V6" s="490">
        <f t="shared" si="1"/>
        <v>0</v>
      </c>
      <c r="W6" s="490">
        <f t="shared" si="1"/>
        <v>3360</v>
      </c>
      <c r="X6" s="490">
        <f t="shared" si="1"/>
        <v>0</v>
      </c>
      <c r="Y6" s="490">
        <f t="shared" si="1"/>
        <v>0</v>
      </c>
      <c r="Z6" s="490">
        <f t="shared" si="1"/>
        <v>1</v>
      </c>
      <c r="AA6" s="493">
        <f t="shared" si="1"/>
        <v>5522.8744000000006</v>
      </c>
      <c r="AB6" s="493">
        <f t="shared" si="1"/>
        <v>23.759999999999998</v>
      </c>
      <c r="AC6" s="507">
        <f t="shared" si="1"/>
        <v>5546.6344000000008</v>
      </c>
    </row>
    <row r="7" spans="1:29" ht="29.25" customHeight="1">
      <c r="A7" s="593" t="s">
        <v>375</v>
      </c>
      <c r="B7" s="594"/>
      <c r="C7" s="594"/>
      <c r="D7" s="594"/>
      <c r="E7" s="594"/>
      <c r="F7" s="594"/>
      <c r="G7" s="594"/>
      <c r="H7" s="494">
        <v>0</v>
      </c>
      <c r="I7" s="494">
        <v>0</v>
      </c>
      <c r="J7" s="495">
        <v>0</v>
      </c>
      <c r="K7" s="494">
        <v>0</v>
      </c>
      <c r="L7" s="494">
        <v>0</v>
      </c>
      <c r="M7" s="487">
        <v>0</v>
      </c>
      <c r="N7" s="487">
        <v>0</v>
      </c>
      <c r="O7" s="494">
        <v>0</v>
      </c>
      <c r="P7" s="494">
        <v>0</v>
      </c>
      <c r="Q7" s="494">
        <v>0</v>
      </c>
      <c r="R7" s="494">
        <v>0</v>
      </c>
      <c r="S7" s="494">
        <v>0</v>
      </c>
      <c r="T7" s="494">
        <v>0</v>
      </c>
      <c r="U7" s="494">
        <v>0</v>
      </c>
      <c r="V7" s="494">
        <v>0</v>
      </c>
      <c r="W7" s="487">
        <f>'Annexure IV-Vcosting sheet'!AC283</f>
        <v>3360</v>
      </c>
      <c r="X7" s="486">
        <v>0</v>
      </c>
      <c r="Y7" s="487">
        <v>0</v>
      </c>
      <c r="Z7" s="487">
        <v>1</v>
      </c>
      <c r="AA7" s="488">
        <f>'Annexure IV-Vcosting sheet'!AF398</f>
        <v>5522.8744000000006</v>
      </c>
      <c r="AB7" s="488">
        <f>'Annexure IV-Vcosting sheet'!AF510</f>
        <v>23.759999999999998</v>
      </c>
      <c r="AC7" s="508">
        <f>SUM(AA7:AB7)</f>
        <v>5546.6344000000008</v>
      </c>
    </row>
    <row r="8" spans="1:29" ht="20.25" thickBot="1">
      <c r="A8" s="586" t="s">
        <v>376</v>
      </c>
      <c r="B8" s="587"/>
      <c r="C8" s="587"/>
      <c r="D8" s="587"/>
      <c r="E8" s="587"/>
      <c r="F8" s="587"/>
      <c r="G8" s="587"/>
      <c r="H8" s="509" t="str">
        <f t="shared" ref="H8:AC8" si="2">IF(H7&gt;0, H6/H$7," ")</f>
        <v xml:space="preserve"> </v>
      </c>
      <c r="I8" s="509" t="str">
        <f t="shared" si="2"/>
        <v xml:space="preserve"> </v>
      </c>
      <c r="J8" s="509" t="str">
        <f t="shared" si="2"/>
        <v xml:space="preserve"> </v>
      </c>
      <c r="K8" s="509" t="str">
        <f t="shared" si="2"/>
        <v xml:space="preserve"> </v>
      </c>
      <c r="L8" s="509" t="str">
        <f t="shared" si="2"/>
        <v xml:space="preserve"> </v>
      </c>
      <c r="M8" s="509" t="str">
        <f t="shared" si="2"/>
        <v xml:space="preserve"> </v>
      </c>
      <c r="N8" s="509" t="str">
        <f t="shared" si="2"/>
        <v xml:space="preserve"> </v>
      </c>
      <c r="O8" s="509" t="str">
        <f t="shared" si="2"/>
        <v xml:space="preserve"> </v>
      </c>
      <c r="P8" s="509" t="str">
        <f t="shared" si="2"/>
        <v xml:space="preserve"> </v>
      </c>
      <c r="Q8" s="509" t="str">
        <f t="shared" si="2"/>
        <v xml:space="preserve"> </v>
      </c>
      <c r="R8" s="509" t="str">
        <f t="shared" si="2"/>
        <v xml:space="preserve"> </v>
      </c>
      <c r="S8" s="509" t="str">
        <f t="shared" si="2"/>
        <v xml:space="preserve"> </v>
      </c>
      <c r="T8" s="509" t="str">
        <f t="shared" si="2"/>
        <v xml:space="preserve"> </v>
      </c>
      <c r="U8" s="509" t="str">
        <f t="shared" si="2"/>
        <v xml:space="preserve"> </v>
      </c>
      <c r="V8" s="509" t="str">
        <f t="shared" si="2"/>
        <v xml:space="preserve"> </v>
      </c>
      <c r="W8" s="509">
        <f t="shared" si="2"/>
        <v>1</v>
      </c>
      <c r="X8" s="509" t="str">
        <f t="shared" si="2"/>
        <v xml:space="preserve"> </v>
      </c>
      <c r="Y8" s="509" t="str">
        <f t="shared" si="2"/>
        <v xml:space="preserve"> </v>
      </c>
      <c r="Z8" s="509">
        <f t="shared" si="2"/>
        <v>1</v>
      </c>
      <c r="AA8" s="509">
        <f t="shared" si="2"/>
        <v>1</v>
      </c>
      <c r="AB8" s="509">
        <f t="shared" si="2"/>
        <v>1</v>
      </c>
      <c r="AC8" s="510">
        <f t="shared" si="2"/>
        <v>1</v>
      </c>
    </row>
    <row r="9" spans="1:29" ht="43.5" customHeight="1">
      <c r="A9" s="496"/>
      <c r="B9" s="497"/>
      <c r="C9" s="497"/>
      <c r="D9" s="497"/>
      <c r="E9" s="497"/>
      <c r="F9" s="588" t="s">
        <v>377</v>
      </c>
      <c r="G9" s="326" t="s">
        <v>378</v>
      </c>
      <c r="H9" s="135">
        <f t="shared" ref="H9:AC9" si="3">SUMIF($C$5:$C$5, "1", H5:H5)</f>
        <v>0</v>
      </c>
      <c r="I9" s="135">
        <f t="shared" si="3"/>
        <v>0</v>
      </c>
      <c r="J9" s="135">
        <f t="shared" si="3"/>
        <v>0</v>
      </c>
      <c r="K9" s="135">
        <f t="shared" si="3"/>
        <v>0</v>
      </c>
      <c r="L9" s="135">
        <f t="shared" si="3"/>
        <v>0</v>
      </c>
      <c r="M9" s="135">
        <f t="shared" si="3"/>
        <v>0</v>
      </c>
      <c r="N9" s="135">
        <f t="shared" si="3"/>
        <v>0</v>
      </c>
      <c r="O9" s="135">
        <f t="shared" si="3"/>
        <v>0</v>
      </c>
      <c r="P9" s="135">
        <f t="shared" si="3"/>
        <v>0</v>
      </c>
      <c r="Q9" s="135">
        <f t="shared" si="3"/>
        <v>0</v>
      </c>
      <c r="R9" s="135">
        <f t="shared" si="3"/>
        <v>0</v>
      </c>
      <c r="S9" s="135">
        <f t="shared" si="3"/>
        <v>0</v>
      </c>
      <c r="T9" s="135">
        <f t="shared" si="3"/>
        <v>0</v>
      </c>
      <c r="U9" s="135">
        <f t="shared" si="3"/>
        <v>0</v>
      </c>
      <c r="V9" s="135">
        <f t="shared" si="3"/>
        <v>0</v>
      </c>
      <c r="W9" s="135">
        <f t="shared" si="3"/>
        <v>3360</v>
      </c>
      <c r="X9" s="135">
        <f t="shared" si="3"/>
        <v>0</v>
      </c>
      <c r="Y9" s="135">
        <f t="shared" si="3"/>
        <v>0</v>
      </c>
      <c r="Z9" s="135">
        <f t="shared" si="3"/>
        <v>1</v>
      </c>
      <c r="AA9" s="136">
        <f t="shared" si="3"/>
        <v>5522.8744000000006</v>
      </c>
      <c r="AB9" s="136">
        <f t="shared" si="3"/>
        <v>23.759999999999998</v>
      </c>
      <c r="AC9" s="140">
        <f t="shared" si="3"/>
        <v>5546.6344000000008</v>
      </c>
    </row>
    <row r="10" spans="1:29" ht="35.25" customHeight="1" thickBot="1">
      <c r="A10" s="498"/>
      <c r="B10" s="137"/>
      <c r="C10" s="137"/>
      <c r="D10" s="137"/>
      <c r="E10" s="137"/>
      <c r="F10" s="589"/>
      <c r="G10" s="138" t="s">
        <v>379</v>
      </c>
      <c r="H10" s="139" t="str">
        <f t="shared" ref="H10:AC10" si="4">IF(H9&gt;0, H9/H$6," ")</f>
        <v xml:space="preserve"> </v>
      </c>
      <c r="I10" s="139" t="str">
        <f t="shared" si="4"/>
        <v xml:space="preserve"> </v>
      </c>
      <c r="J10" s="139" t="str">
        <f t="shared" si="4"/>
        <v xml:space="preserve"> </v>
      </c>
      <c r="K10" s="139" t="str">
        <f t="shared" si="4"/>
        <v xml:space="preserve"> </v>
      </c>
      <c r="L10" s="139" t="str">
        <f t="shared" si="4"/>
        <v xml:space="preserve"> </v>
      </c>
      <c r="M10" s="139" t="str">
        <f t="shared" si="4"/>
        <v xml:space="preserve"> </v>
      </c>
      <c r="N10" s="139" t="str">
        <f t="shared" si="4"/>
        <v xml:space="preserve"> </v>
      </c>
      <c r="O10" s="139" t="str">
        <f t="shared" si="4"/>
        <v xml:space="preserve"> </v>
      </c>
      <c r="P10" s="139" t="str">
        <f t="shared" si="4"/>
        <v xml:space="preserve"> </v>
      </c>
      <c r="Q10" s="139" t="str">
        <f t="shared" si="4"/>
        <v xml:space="preserve"> </v>
      </c>
      <c r="R10" s="139" t="str">
        <f t="shared" si="4"/>
        <v xml:space="preserve"> </v>
      </c>
      <c r="S10" s="139" t="str">
        <f t="shared" si="4"/>
        <v xml:space="preserve"> </v>
      </c>
      <c r="T10" s="139" t="str">
        <f t="shared" si="4"/>
        <v xml:space="preserve"> </v>
      </c>
      <c r="U10" s="139" t="str">
        <f t="shared" si="4"/>
        <v xml:space="preserve"> </v>
      </c>
      <c r="V10" s="139" t="str">
        <f t="shared" si="4"/>
        <v xml:space="preserve"> </v>
      </c>
      <c r="W10" s="139">
        <f t="shared" si="4"/>
        <v>1</v>
      </c>
      <c r="X10" s="139" t="str">
        <f t="shared" si="4"/>
        <v xml:space="preserve"> </v>
      </c>
      <c r="Y10" s="139" t="str">
        <f t="shared" si="4"/>
        <v xml:space="preserve"> </v>
      </c>
      <c r="Z10" s="139">
        <f t="shared" si="4"/>
        <v>1</v>
      </c>
      <c r="AA10" s="139">
        <f t="shared" si="4"/>
        <v>1</v>
      </c>
      <c r="AB10" s="139">
        <f t="shared" si="4"/>
        <v>1</v>
      </c>
      <c r="AC10" s="146">
        <f t="shared" si="4"/>
        <v>1</v>
      </c>
    </row>
    <row r="11" spans="1:29" ht="45.75" customHeight="1">
      <c r="A11" s="499"/>
      <c r="B11" s="134"/>
      <c r="C11" s="134"/>
      <c r="D11" s="134"/>
      <c r="E11" s="134"/>
      <c r="F11" s="589"/>
      <c r="G11" s="326" t="s">
        <v>380</v>
      </c>
      <c r="H11" s="135">
        <f t="shared" ref="H11:AC11" si="5">SUMIF($D$5:$D$5, "1", H5:H5)</f>
        <v>0</v>
      </c>
      <c r="I11" s="135">
        <f t="shared" si="5"/>
        <v>0</v>
      </c>
      <c r="J11" s="135">
        <f t="shared" si="5"/>
        <v>0</v>
      </c>
      <c r="K11" s="135">
        <f t="shared" si="5"/>
        <v>0</v>
      </c>
      <c r="L11" s="135">
        <f t="shared" si="5"/>
        <v>0</v>
      </c>
      <c r="M11" s="135">
        <f t="shared" si="5"/>
        <v>0</v>
      </c>
      <c r="N11" s="135">
        <f t="shared" si="5"/>
        <v>0</v>
      </c>
      <c r="O11" s="135">
        <f t="shared" si="5"/>
        <v>0</v>
      </c>
      <c r="P11" s="135">
        <f t="shared" si="5"/>
        <v>0</v>
      </c>
      <c r="Q11" s="135">
        <f t="shared" si="5"/>
        <v>0</v>
      </c>
      <c r="R11" s="135">
        <f t="shared" si="5"/>
        <v>0</v>
      </c>
      <c r="S11" s="135">
        <f t="shared" si="5"/>
        <v>0</v>
      </c>
      <c r="T11" s="135">
        <f t="shared" si="5"/>
        <v>0</v>
      </c>
      <c r="U11" s="135">
        <f t="shared" si="5"/>
        <v>0</v>
      </c>
      <c r="V11" s="135">
        <f t="shared" si="5"/>
        <v>0</v>
      </c>
      <c r="W11" s="135">
        <f t="shared" si="5"/>
        <v>0</v>
      </c>
      <c r="X11" s="135">
        <f t="shared" si="5"/>
        <v>0</v>
      </c>
      <c r="Y11" s="135">
        <f t="shared" si="5"/>
        <v>0</v>
      </c>
      <c r="Z11" s="135">
        <f t="shared" si="5"/>
        <v>0</v>
      </c>
      <c r="AA11" s="136">
        <f t="shared" si="5"/>
        <v>0</v>
      </c>
      <c r="AB11" s="136">
        <f t="shared" si="5"/>
        <v>0</v>
      </c>
      <c r="AC11" s="140">
        <f t="shared" si="5"/>
        <v>0</v>
      </c>
    </row>
    <row r="12" spans="1:29" ht="41.25" customHeight="1" thickBot="1">
      <c r="A12" s="498"/>
      <c r="B12" s="137"/>
      <c r="C12" s="137"/>
      <c r="D12" s="137"/>
      <c r="E12" s="137"/>
      <c r="F12" s="589"/>
      <c r="G12" s="141" t="s">
        <v>381</v>
      </c>
      <c r="H12" s="142" t="str">
        <f t="shared" ref="H12:AC12" si="6">IF(H11&gt;0, H11/H$6," ")</f>
        <v xml:space="preserve"> </v>
      </c>
      <c r="I12" s="142" t="str">
        <f t="shared" si="6"/>
        <v xml:space="preserve"> </v>
      </c>
      <c r="J12" s="142" t="str">
        <f t="shared" si="6"/>
        <v xml:space="preserve"> </v>
      </c>
      <c r="K12" s="142" t="str">
        <f t="shared" si="6"/>
        <v xml:space="preserve"> </v>
      </c>
      <c r="L12" s="142" t="str">
        <f t="shared" si="6"/>
        <v xml:space="preserve"> </v>
      </c>
      <c r="M12" s="142" t="str">
        <f t="shared" si="6"/>
        <v xml:space="preserve"> </v>
      </c>
      <c r="N12" s="142" t="str">
        <f t="shared" si="6"/>
        <v xml:space="preserve"> </v>
      </c>
      <c r="O12" s="142" t="str">
        <f t="shared" si="6"/>
        <v xml:space="preserve"> </v>
      </c>
      <c r="P12" s="142" t="str">
        <f t="shared" si="6"/>
        <v xml:space="preserve"> </v>
      </c>
      <c r="Q12" s="142" t="str">
        <f t="shared" si="6"/>
        <v xml:space="preserve"> </v>
      </c>
      <c r="R12" s="142" t="str">
        <f t="shared" si="6"/>
        <v xml:space="preserve"> </v>
      </c>
      <c r="S12" s="142" t="str">
        <f t="shared" si="6"/>
        <v xml:space="preserve"> </v>
      </c>
      <c r="T12" s="142" t="str">
        <f t="shared" si="6"/>
        <v xml:space="preserve"> </v>
      </c>
      <c r="U12" s="142" t="str">
        <f t="shared" si="6"/>
        <v xml:space="preserve"> </v>
      </c>
      <c r="V12" s="142" t="str">
        <f t="shared" si="6"/>
        <v xml:space="preserve"> </v>
      </c>
      <c r="W12" s="142" t="str">
        <f t="shared" si="6"/>
        <v xml:space="preserve"> </v>
      </c>
      <c r="X12" s="142" t="str">
        <f t="shared" si="6"/>
        <v xml:space="preserve"> </v>
      </c>
      <c r="Y12" s="142" t="str">
        <f t="shared" si="6"/>
        <v xml:space="preserve"> </v>
      </c>
      <c r="Z12" s="142" t="str">
        <f t="shared" si="6"/>
        <v xml:space="preserve"> </v>
      </c>
      <c r="AA12" s="142" t="str">
        <f t="shared" si="6"/>
        <v xml:space="preserve"> </v>
      </c>
      <c r="AB12" s="142" t="str">
        <f t="shared" si="6"/>
        <v xml:space="preserve"> </v>
      </c>
      <c r="AC12" s="143" t="str">
        <f t="shared" si="6"/>
        <v xml:space="preserve"> </v>
      </c>
    </row>
    <row r="13" spans="1:29" ht="38.25">
      <c r="A13" s="499"/>
      <c r="B13" s="144"/>
      <c r="C13" s="134"/>
      <c r="D13" s="134"/>
      <c r="E13" s="134"/>
      <c r="F13" s="589"/>
      <c r="G13" s="145" t="s">
        <v>382</v>
      </c>
      <c r="H13" s="135">
        <f t="shared" ref="H13:AC13" si="7">SUMIF($E$5:$E$5, "1", H5:H5)</f>
        <v>0</v>
      </c>
      <c r="I13" s="135">
        <f t="shared" si="7"/>
        <v>0</v>
      </c>
      <c r="J13" s="135">
        <f t="shared" si="7"/>
        <v>0</v>
      </c>
      <c r="K13" s="135">
        <f t="shared" si="7"/>
        <v>0</v>
      </c>
      <c r="L13" s="135">
        <f t="shared" si="7"/>
        <v>0</v>
      </c>
      <c r="M13" s="135">
        <f t="shared" si="7"/>
        <v>0</v>
      </c>
      <c r="N13" s="135">
        <f t="shared" si="7"/>
        <v>0</v>
      </c>
      <c r="O13" s="135">
        <f t="shared" si="7"/>
        <v>0</v>
      </c>
      <c r="P13" s="135">
        <f t="shared" si="7"/>
        <v>0</v>
      </c>
      <c r="Q13" s="135">
        <f t="shared" si="7"/>
        <v>0</v>
      </c>
      <c r="R13" s="135">
        <f t="shared" si="7"/>
        <v>0</v>
      </c>
      <c r="S13" s="135">
        <f t="shared" si="7"/>
        <v>0</v>
      </c>
      <c r="T13" s="135">
        <f t="shared" si="7"/>
        <v>0</v>
      </c>
      <c r="U13" s="135">
        <f t="shared" si="7"/>
        <v>0</v>
      </c>
      <c r="V13" s="135">
        <f t="shared" si="7"/>
        <v>0</v>
      </c>
      <c r="W13" s="135">
        <f t="shared" si="7"/>
        <v>0</v>
      </c>
      <c r="X13" s="135">
        <f t="shared" si="7"/>
        <v>0</v>
      </c>
      <c r="Y13" s="135">
        <f t="shared" si="7"/>
        <v>0</v>
      </c>
      <c r="Z13" s="135">
        <f t="shared" si="7"/>
        <v>0</v>
      </c>
      <c r="AA13" s="136">
        <f t="shared" si="7"/>
        <v>0</v>
      </c>
      <c r="AB13" s="136">
        <f t="shared" si="7"/>
        <v>0</v>
      </c>
      <c r="AC13" s="140">
        <f t="shared" si="7"/>
        <v>0</v>
      </c>
    </row>
    <row r="14" spans="1:29" ht="51.75" thickBot="1">
      <c r="A14" s="499"/>
      <c r="B14" s="144"/>
      <c r="C14" s="134"/>
      <c r="D14" s="134"/>
      <c r="E14" s="134"/>
      <c r="F14" s="589"/>
      <c r="G14" s="327" t="s">
        <v>383</v>
      </c>
      <c r="H14" s="139" t="str">
        <f t="shared" ref="H14:AC14" si="8">IF(H13&gt;0, H13/H$6," ")</f>
        <v xml:space="preserve"> </v>
      </c>
      <c r="I14" s="139" t="str">
        <f t="shared" si="8"/>
        <v xml:space="preserve"> </v>
      </c>
      <c r="J14" s="139" t="str">
        <f t="shared" si="8"/>
        <v xml:space="preserve"> </v>
      </c>
      <c r="K14" s="139" t="str">
        <f t="shared" si="8"/>
        <v xml:space="preserve"> </v>
      </c>
      <c r="L14" s="139" t="str">
        <f t="shared" si="8"/>
        <v xml:space="preserve"> </v>
      </c>
      <c r="M14" s="139" t="str">
        <f t="shared" si="8"/>
        <v xml:space="preserve"> </v>
      </c>
      <c r="N14" s="139" t="str">
        <f t="shared" si="8"/>
        <v xml:space="preserve"> </v>
      </c>
      <c r="O14" s="139" t="str">
        <f t="shared" si="8"/>
        <v xml:space="preserve"> </v>
      </c>
      <c r="P14" s="139" t="str">
        <f t="shared" si="8"/>
        <v xml:space="preserve"> </v>
      </c>
      <c r="Q14" s="139" t="str">
        <f t="shared" si="8"/>
        <v xml:space="preserve"> </v>
      </c>
      <c r="R14" s="139" t="str">
        <f t="shared" si="8"/>
        <v xml:space="preserve"> </v>
      </c>
      <c r="S14" s="139" t="str">
        <f t="shared" si="8"/>
        <v xml:space="preserve"> </v>
      </c>
      <c r="T14" s="139" t="str">
        <f t="shared" si="8"/>
        <v xml:space="preserve"> </v>
      </c>
      <c r="U14" s="139" t="str">
        <f t="shared" si="8"/>
        <v xml:space="preserve"> </v>
      </c>
      <c r="V14" s="139" t="str">
        <f t="shared" si="8"/>
        <v xml:space="preserve"> </v>
      </c>
      <c r="W14" s="139" t="str">
        <f t="shared" si="8"/>
        <v xml:space="preserve"> </v>
      </c>
      <c r="X14" s="139" t="str">
        <f t="shared" si="8"/>
        <v xml:space="preserve"> </v>
      </c>
      <c r="Y14" s="139" t="str">
        <f t="shared" si="8"/>
        <v xml:space="preserve"> </v>
      </c>
      <c r="Z14" s="139" t="str">
        <f t="shared" si="8"/>
        <v xml:space="preserve"> </v>
      </c>
      <c r="AA14" s="139" t="str">
        <f t="shared" si="8"/>
        <v xml:space="preserve"> </v>
      </c>
      <c r="AB14" s="139" t="str">
        <f t="shared" si="8"/>
        <v xml:space="preserve"> </v>
      </c>
      <c r="AC14" s="146" t="str">
        <f t="shared" si="8"/>
        <v xml:space="preserve"> </v>
      </c>
    </row>
    <row r="15" spans="1:29" ht="63.75">
      <c r="A15" s="499"/>
      <c r="B15" s="147"/>
      <c r="C15" s="134"/>
      <c r="D15" s="134"/>
      <c r="E15" s="134"/>
      <c r="F15" s="589"/>
      <c r="G15" s="326" t="s">
        <v>384</v>
      </c>
      <c r="H15" s="135">
        <f t="shared" ref="H15:AC15" si="9">SUMIF($F$5:$F$5, "1", H5:H5)</f>
        <v>0</v>
      </c>
      <c r="I15" s="135">
        <f t="shared" si="9"/>
        <v>0</v>
      </c>
      <c r="J15" s="135">
        <f t="shared" si="9"/>
        <v>0</v>
      </c>
      <c r="K15" s="135">
        <f t="shared" si="9"/>
        <v>0</v>
      </c>
      <c r="L15" s="135">
        <f t="shared" si="9"/>
        <v>0</v>
      </c>
      <c r="M15" s="135">
        <f t="shared" si="9"/>
        <v>0</v>
      </c>
      <c r="N15" s="135">
        <f t="shared" si="9"/>
        <v>0</v>
      </c>
      <c r="O15" s="135">
        <f t="shared" si="9"/>
        <v>0</v>
      </c>
      <c r="P15" s="135">
        <f t="shared" si="9"/>
        <v>0</v>
      </c>
      <c r="Q15" s="135">
        <f t="shared" si="9"/>
        <v>0</v>
      </c>
      <c r="R15" s="135">
        <f t="shared" si="9"/>
        <v>0</v>
      </c>
      <c r="S15" s="135">
        <f t="shared" si="9"/>
        <v>0</v>
      </c>
      <c r="T15" s="135">
        <f t="shared" si="9"/>
        <v>0</v>
      </c>
      <c r="U15" s="135">
        <f t="shared" si="9"/>
        <v>0</v>
      </c>
      <c r="V15" s="135">
        <f t="shared" si="9"/>
        <v>0</v>
      </c>
      <c r="W15" s="135">
        <f t="shared" si="9"/>
        <v>0</v>
      </c>
      <c r="X15" s="135">
        <f t="shared" si="9"/>
        <v>0</v>
      </c>
      <c r="Y15" s="135">
        <f t="shared" si="9"/>
        <v>0</v>
      </c>
      <c r="Z15" s="135">
        <f t="shared" si="9"/>
        <v>0</v>
      </c>
      <c r="AA15" s="136">
        <f t="shared" si="9"/>
        <v>0</v>
      </c>
      <c r="AB15" s="136">
        <f t="shared" si="9"/>
        <v>0</v>
      </c>
      <c r="AC15" s="140">
        <f t="shared" si="9"/>
        <v>0</v>
      </c>
    </row>
    <row r="16" spans="1:29" ht="26.25" thickBot="1">
      <c r="A16" s="499"/>
      <c r="B16" s="144"/>
      <c r="C16" s="134"/>
      <c r="D16" s="134"/>
      <c r="E16" s="134"/>
      <c r="F16" s="589"/>
      <c r="G16" s="148" t="s">
        <v>385</v>
      </c>
      <c r="H16" s="142" t="str">
        <f t="shared" ref="H16:AC16" si="10">IF(H15&gt;0, H15/H$6," ")</f>
        <v xml:space="preserve"> </v>
      </c>
      <c r="I16" s="142" t="str">
        <f t="shared" si="10"/>
        <v xml:space="preserve"> </v>
      </c>
      <c r="J16" s="142" t="str">
        <f t="shared" si="10"/>
        <v xml:space="preserve"> </v>
      </c>
      <c r="K16" s="142" t="str">
        <f t="shared" si="10"/>
        <v xml:space="preserve"> </v>
      </c>
      <c r="L16" s="142" t="str">
        <f t="shared" si="10"/>
        <v xml:space="preserve"> </v>
      </c>
      <c r="M16" s="142" t="str">
        <f t="shared" si="10"/>
        <v xml:space="preserve"> </v>
      </c>
      <c r="N16" s="142" t="str">
        <f t="shared" si="10"/>
        <v xml:space="preserve"> </v>
      </c>
      <c r="O16" s="142" t="str">
        <f t="shared" si="10"/>
        <v xml:space="preserve"> </v>
      </c>
      <c r="P16" s="142" t="str">
        <f t="shared" si="10"/>
        <v xml:space="preserve"> </v>
      </c>
      <c r="Q16" s="142" t="str">
        <f t="shared" si="10"/>
        <v xml:space="preserve"> </v>
      </c>
      <c r="R16" s="142" t="str">
        <f t="shared" si="10"/>
        <v xml:space="preserve"> </v>
      </c>
      <c r="S16" s="142" t="str">
        <f t="shared" si="10"/>
        <v xml:space="preserve"> </v>
      </c>
      <c r="T16" s="142" t="str">
        <f t="shared" si="10"/>
        <v xml:space="preserve"> </v>
      </c>
      <c r="U16" s="142" t="str">
        <f t="shared" si="10"/>
        <v xml:space="preserve"> </v>
      </c>
      <c r="V16" s="142" t="str">
        <f t="shared" si="10"/>
        <v xml:space="preserve"> </v>
      </c>
      <c r="W16" s="142" t="str">
        <f t="shared" si="10"/>
        <v xml:space="preserve"> </v>
      </c>
      <c r="X16" s="142" t="str">
        <f t="shared" si="10"/>
        <v xml:space="preserve"> </v>
      </c>
      <c r="Y16" s="142" t="str">
        <f t="shared" si="10"/>
        <v xml:space="preserve"> </v>
      </c>
      <c r="Z16" s="142" t="str">
        <f t="shared" si="10"/>
        <v xml:space="preserve"> </v>
      </c>
      <c r="AA16" s="142" t="str">
        <f t="shared" si="10"/>
        <v xml:space="preserve"> </v>
      </c>
      <c r="AB16" s="142" t="str">
        <f t="shared" si="10"/>
        <v xml:space="preserve"> </v>
      </c>
      <c r="AC16" s="143" t="str">
        <f t="shared" si="10"/>
        <v xml:space="preserve"> </v>
      </c>
    </row>
    <row r="17" spans="1:29" ht="63.75">
      <c r="A17" s="500"/>
      <c r="B17" s="144"/>
      <c r="C17" s="134"/>
      <c r="D17" s="134"/>
      <c r="E17" s="134"/>
      <c r="F17" s="590"/>
      <c r="G17" s="326" t="s">
        <v>386</v>
      </c>
      <c r="H17" s="135">
        <f t="shared" ref="H17:AC17" si="11">SUMIF($G$5:$G$5, "1", H5:H5)</f>
        <v>0</v>
      </c>
      <c r="I17" s="135">
        <f t="shared" si="11"/>
        <v>0</v>
      </c>
      <c r="J17" s="135">
        <f t="shared" si="11"/>
        <v>0</v>
      </c>
      <c r="K17" s="135">
        <f t="shared" si="11"/>
        <v>0</v>
      </c>
      <c r="L17" s="135">
        <f t="shared" si="11"/>
        <v>0</v>
      </c>
      <c r="M17" s="135">
        <f t="shared" si="11"/>
        <v>0</v>
      </c>
      <c r="N17" s="135">
        <f t="shared" si="11"/>
        <v>0</v>
      </c>
      <c r="O17" s="135">
        <f t="shared" si="11"/>
        <v>0</v>
      </c>
      <c r="P17" s="135">
        <f t="shared" si="11"/>
        <v>0</v>
      </c>
      <c r="Q17" s="135">
        <f t="shared" si="11"/>
        <v>0</v>
      </c>
      <c r="R17" s="135">
        <f t="shared" si="11"/>
        <v>0</v>
      </c>
      <c r="S17" s="135">
        <f t="shared" si="11"/>
        <v>0</v>
      </c>
      <c r="T17" s="135">
        <f t="shared" si="11"/>
        <v>0</v>
      </c>
      <c r="U17" s="135">
        <f t="shared" si="11"/>
        <v>0</v>
      </c>
      <c r="V17" s="135">
        <f t="shared" si="11"/>
        <v>0</v>
      </c>
      <c r="W17" s="135">
        <f t="shared" si="11"/>
        <v>0</v>
      </c>
      <c r="X17" s="135">
        <f t="shared" si="11"/>
        <v>0</v>
      </c>
      <c r="Y17" s="135">
        <f t="shared" si="11"/>
        <v>0</v>
      </c>
      <c r="Z17" s="135">
        <f t="shared" si="11"/>
        <v>0</v>
      </c>
      <c r="AA17" s="136">
        <f t="shared" si="11"/>
        <v>0</v>
      </c>
      <c r="AB17" s="136">
        <f t="shared" si="11"/>
        <v>0</v>
      </c>
      <c r="AC17" s="140">
        <f t="shared" si="11"/>
        <v>0</v>
      </c>
    </row>
    <row r="18" spans="1:29" ht="51.75" thickBot="1">
      <c r="A18" s="501"/>
      <c r="B18" s="502"/>
      <c r="C18" s="503"/>
      <c r="D18" s="503"/>
      <c r="E18" s="503"/>
      <c r="F18" s="591"/>
      <c r="G18" s="327" t="s">
        <v>387</v>
      </c>
      <c r="H18" s="142" t="str">
        <f t="shared" ref="H18:AC18" si="12">IF(H17&gt;0, H17/H$6," ")</f>
        <v xml:space="preserve"> </v>
      </c>
      <c r="I18" s="142" t="str">
        <f t="shared" si="12"/>
        <v xml:space="preserve"> </v>
      </c>
      <c r="J18" s="142" t="str">
        <f t="shared" si="12"/>
        <v xml:space="preserve"> </v>
      </c>
      <c r="K18" s="142" t="str">
        <f t="shared" si="12"/>
        <v xml:space="preserve"> </v>
      </c>
      <c r="L18" s="142" t="str">
        <f t="shared" si="12"/>
        <v xml:space="preserve"> </v>
      </c>
      <c r="M18" s="142" t="str">
        <f t="shared" si="12"/>
        <v xml:space="preserve"> </v>
      </c>
      <c r="N18" s="142" t="str">
        <f t="shared" si="12"/>
        <v xml:space="preserve"> </v>
      </c>
      <c r="O18" s="142" t="str">
        <f t="shared" si="12"/>
        <v xml:space="preserve"> </v>
      </c>
      <c r="P18" s="142" t="str">
        <f t="shared" si="12"/>
        <v xml:space="preserve"> </v>
      </c>
      <c r="Q18" s="142" t="str">
        <f t="shared" si="12"/>
        <v xml:space="preserve"> </v>
      </c>
      <c r="R18" s="142" t="str">
        <f t="shared" si="12"/>
        <v xml:space="preserve"> </v>
      </c>
      <c r="S18" s="142" t="str">
        <f t="shared" si="12"/>
        <v xml:space="preserve"> </v>
      </c>
      <c r="T18" s="142" t="str">
        <f t="shared" si="12"/>
        <v xml:space="preserve"> </v>
      </c>
      <c r="U18" s="142" t="str">
        <f t="shared" si="12"/>
        <v xml:space="preserve"> </v>
      </c>
      <c r="V18" s="142" t="str">
        <f t="shared" si="12"/>
        <v xml:space="preserve"> </v>
      </c>
      <c r="W18" s="142" t="str">
        <f t="shared" si="12"/>
        <v xml:space="preserve"> </v>
      </c>
      <c r="X18" s="142" t="str">
        <f t="shared" si="12"/>
        <v xml:space="preserve"> </v>
      </c>
      <c r="Y18" s="142" t="str">
        <f t="shared" si="12"/>
        <v xml:space="preserve"> </v>
      </c>
      <c r="Z18" s="142" t="str">
        <f t="shared" si="12"/>
        <v xml:space="preserve"> </v>
      </c>
      <c r="AA18" s="142" t="str">
        <f t="shared" si="12"/>
        <v xml:space="preserve"> </v>
      </c>
      <c r="AB18" s="142" t="str">
        <f t="shared" si="12"/>
        <v xml:space="preserve"> </v>
      </c>
      <c r="AC18" s="143" t="str">
        <f t="shared" si="12"/>
        <v xml:space="preserve"> </v>
      </c>
    </row>
  </sheetData>
  <mergeCells count="28">
    <mergeCell ref="A1:C1"/>
    <mergeCell ref="AA1:AB1"/>
    <mergeCell ref="A2:A4"/>
    <mergeCell ref="B2:B4"/>
    <mergeCell ref="C2:G2"/>
    <mergeCell ref="H2:Z2"/>
    <mergeCell ref="AA2:AA4"/>
    <mergeCell ref="AB2:AB4"/>
    <mergeCell ref="R3:R4"/>
    <mergeCell ref="S3:S4"/>
    <mergeCell ref="Y3:Y4"/>
    <mergeCell ref="Z3:Z4"/>
    <mergeCell ref="AC2:AC4"/>
    <mergeCell ref="C3:C4"/>
    <mergeCell ref="D3:D4"/>
    <mergeCell ref="E3:E4"/>
    <mergeCell ref="F3:F4"/>
    <mergeCell ref="G3:G4"/>
    <mergeCell ref="H3:N3"/>
    <mergeCell ref="O3:O4"/>
    <mergeCell ref="P3:P4"/>
    <mergeCell ref="Q3:Q4"/>
    <mergeCell ref="A8:G8"/>
    <mergeCell ref="F9:F18"/>
    <mergeCell ref="T3:V3"/>
    <mergeCell ref="W3:W4"/>
    <mergeCell ref="X3:X4"/>
    <mergeCell ref="A7:G7"/>
  </mergeCells>
  <printOptions horizontalCentered="1"/>
  <pageMargins left="0.23622047244094491" right="0.23622047244094491" top="0.86614173228346458" bottom="0.74803149606299213" header="0.59055118110236227" footer="0.31496062992125984"/>
  <pageSetup scale="35" orientation="landscape" r:id="rId1"/>
  <headerFooter>
    <oddHeader>&amp;C&amp;"-,Bold"&amp;18Special Focus Districts
2017-18&amp;R&amp;"-,Bold"&amp;14Annexure-III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7:K36"/>
  <sheetViews>
    <sheetView topLeftCell="A3" workbookViewId="0">
      <selection activeCell="C19" sqref="C19"/>
    </sheetView>
  </sheetViews>
  <sheetFormatPr defaultRowHeight="15"/>
  <sheetData>
    <row r="7" spans="2:11" ht="20.25">
      <c r="B7">
        <v>372</v>
      </c>
      <c r="C7" s="515">
        <v>371</v>
      </c>
      <c r="D7" s="515">
        <v>1084.44</v>
      </c>
      <c r="G7" s="129">
        <f>G18/B18*B7</f>
        <v>397.6437869822484</v>
      </c>
      <c r="I7" s="347">
        <v>6.9690000000000003</v>
      </c>
      <c r="J7">
        <v>0.57999999999999996</v>
      </c>
      <c r="K7" s="129">
        <f>I7-J7</f>
        <v>6.3890000000000002</v>
      </c>
    </row>
    <row r="8" spans="2:11" ht="20.25">
      <c r="B8">
        <v>41</v>
      </c>
      <c r="C8" s="515">
        <v>41</v>
      </c>
      <c r="D8" s="515">
        <v>167.56</v>
      </c>
      <c r="G8" s="129">
        <f t="shared" ref="G8:G17" si="0">G19/B19*B8</f>
        <v>43.826331360946732</v>
      </c>
      <c r="I8" s="347">
        <v>6.9690000000000003</v>
      </c>
      <c r="J8">
        <v>0.57999999999999996</v>
      </c>
      <c r="K8" s="129">
        <f t="shared" ref="K8:K11" si="1">I8-J8</f>
        <v>6.3890000000000002</v>
      </c>
    </row>
    <row r="9" spans="2:11" ht="20.25">
      <c r="C9" s="516"/>
      <c r="D9" s="516"/>
      <c r="G9" s="129"/>
      <c r="I9" s="347">
        <v>2.9</v>
      </c>
      <c r="J9" s="129">
        <v>0.24</v>
      </c>
      <c r="K9" s="129">
        <f t="shared" si="1"/>
        <v>2.66</v>
      </c>
    </row>
    <row r="10" spans="2:11" ht="20.25">
      <c r="C10" s="517"/>
      <c r="D10" s="517"/>
      <c r="G10" s="129"/>
      <c r="I10" s="347">
        <v>2.323</v>
      </c>
      <c r="J10">
        <v>0.19</v>
      </c>
      <c r="K10" s="129">
        <f t="shared" si="1"/>
        <v>2.133</v>
      </c>
    </row>
    <row r="11" spans="2:11" ht="20.25">
      <c r="C11" s="517"/>
      <c r="D11" s="517"/>
      <c r="G11" s="129"/>
      <c r="I11" s="347">
        <v>13.94</v>
      </c>
      <c r="J11" s="129">
        <v>0.32</v>
      </c>
      <c r="K11" s="129">
        <f t="shared" si="1"/>
        <v>13.62</v>
      </c>
    </row>
    <row r="12" spans="2:11" ht="15.75">
      <c r="C12" s="517"/>
      <c r="D12" s="517"/>
      <c r="G12" s="129"/>
      <c r="I12" s="129">
        <f>SUM(I7:I11)</f>
        <v>33.100999999999999</v>
      </c>
      <c r="J12" s="129">
        <f>SUM(J7:J11)</f>
        <v>1.91</v>
      </c>
      <c r="K12" s="129">
        <f>I12-J12</f>
        <v>31.190999999999999</v>
      </c>
    </row>
    <row r="13" spans="2:11" ht="15.75">
      <c r="C13" s="517"/>
      <c r="D13" s="517"/>
      <c r="G13" s="129"/>
      <c r="J13">
        <v>1.91</v>
      </c>
    </row>
    <row r="14" spans="2:11" ht="15.75">
      <c r="C14" s="517"/>
      <c r="D14" s="517"/>
      <c r="G14" s="129"/>
      <c r="J14" s="129">
        <f>J12-J13</f>
        <v>0</v>
      </c>
    </row>
    <row r="15" spans="2:11" ht="15.75">
      <c r="B15">
        <v>77</v>
      </c>
      <c r="C15" s="518">
        <v>76</v>
      </c>
      <c r="D15" s="519">
        <v>228.16</v>
      </c>
      <c r="G15" s="129">
        <f t="shared" si="0"/>
        <v>82.307988165680442</v>
      </c>
    </row>
    <row r="16" spans="2:11" ht="15.75">
      <c r="B16">
        <v>166</v>
      </c>
      <c r="C16" s="518">
        <v>165</v>
      </c>
      <c r="D16" s="519">
        <v>509.95</v>
      </c>
      <c r="G16" s="129">
        <f t="shared" si="0"/>
        <v>177.44319526627214</v>
      </c>
    </row>
    <row r="17" spans="2:10" ht="20.25">
      <c r="B17">
        <v>189</v>
      </c>
      <c r="C17" s="518">
        <v>188</v>
      </c>
      <c r="D17" s="519">
        <v>597.19000000000005</v>
      </c>
      <c r="G17" s="129">
        <f t="shared" si="0"/>
        <v>202.02869822485201</v>
      </c>
      <c r="H17" s="129">
        <f>SUM(G7:G17)</f>
        <v>903.24999999999977</v>
      </c>
      <c r="J17" s="40">
        <f>'Annexure IV-Vcosting sheet'!N386</f>
        <v>34.320000000000007</v>
      </c>
    </row>
    <row r="18" spans="2:10" ht="20.25">
      <c r="B18">
        <f>SUM(B7:B17)</f>
        <v>845</v>
      </c>
      <c r="C18">
        <f>SUM(C7:C17)</f>
        <v>841</v>
      </c>
      <c r="D18">
        <f>SUM(D7:D17)</f>
        <v>2587.3000000000002</v>
      </c>
      <c r="E18">
        <v>2647.47</v>
      </c>
      <c r="F18">
        <v>1744.22</v>
      </c>
      <c r="G18">
        <f>E18-F18</f>
        <v>903.24999999999977</v>
      </c>
      <c r="J18" s="82">
        <f>'Annexure IV-Vcosting sheet'!N387</f>
        <v>0</v>
      </c>
    </row>
    <row r="19" spans="2:10" ht="20.25">
      <c r="B19">
        <v>845</v>
      </c>
      <c r="E19">
        <v>2647.47</v>
      </c>
      <c r="F19">
        <v>1744.22</v>
      </c>
      <c r="G19">
        <f t="shared" ref="G19:G36" si="2">E19-F19</f>
        <v>903.24999999999977</v>
      </c>
      <c r="J19" s="347">
        <f>'Annexure IV-Vcosting sheet'!N388</f>
        <v>12.63</v>
      </c>
    </row>
    <row r="20" spans="2:10" ht="20.25">
      <c r="B20">
        <v>845</v>
      </c>
      <c r="E20">
        <v>2647.47</v>
      </c>
      <c r="F20">
        <v>1744.22</v>
      </c>
      <c r="G20">
        <f t="shared" si="2"/>
        <v>903.24999999999977</v>
      </c>
      <c r="J20" s="347">
        <f>'Annexure IV-Vcosting sheet'!N389</f>
        <v>19.22</v>
      </c>
    </row>
    <row r="21" spans="2:10" ht="20.25">
      <c r="B21">
        <v>845</v>
      </c>
      <c r="E21">
        <v>2647.47</v>
      </c>
      <c r="F21">
        <v>1744.22</v>
      </c>
      <c r="G21">
        <f t="shared" si="2"/>
        <v>903.24999999999977</v>
      </c>
      <c r="J21" s="347">
        <f>'Annexure IV-Vcosting sheet'!N390</f>
        <v>28.56</v>
      </c>
    </row>
    <row r="22" spans="2:10" ht="20.25">
      <c r="B22">
        <v>845</v>
      </c>
      <c r="E22">
        <v>2647.47</v>
      </c>
      <c r="F22">
        <v>1744.22</v>
      </c>
      <c r="G22">
        <f t="shared" si="2"/>
        <v>903.24999999999977</v>
      </c>
      <c r="J22" s="347">
        <f>'Annexure IV-Vcosting sheet'!N391</f>
        <v>8.17</v>
      </c>
    </row>
    <row r="23" spans="2:10" ht="20.25">
      <c r="B23">
        <v>845</v>
      </c>
      <c r="E23">
        <v>2647.47</v>
      </c>
      <c r="F23">
        <v>1744.22</v>
      </c>
      <c r="G23">
        <f t="shared" si="2"/>
        <v>903.24999999999977</v>
      </c>
      <c r="J23" s="40">
        <f>SUM(J17:J22)</f>
        <v>102.90000000000002</v>
      </c>
    </row>
    <row r="24" spans="2:10">
      <c r="B24">
        <v>845</v>
      </c>
      <c r="E24">
        <v>2647.47</v>
      </c>
      <c r="F24">
        <v>1744.22</v>
      </c>
      <c r="G24">
        <f t="shared" si="2"/>
        <v>903.24999999999977</v>
      </c>
      <c r="J24">
        <v>102.9</v>
      </c>
    </row>
    <row r="25" spans="2:10">
      <c r="B25">
        <v>845</v>
      </c>
      <c r="E25">
        <v>2647.47</v>
      </c>
      <c r="F25">
        <v>1744.22</v>
      </c>
      <c r="G25">
        <f t="shared" si="2"/>
        <v>903.24999999999977</v>
      </c>
      <c r="J25" s="129">
        <f>J24-J23</f>
        <v>0</v>
      </c>
    </row>
    <row r="26" spans="2:10">
      <c r="B26">
        <v>845</v>
      </c>
      <c r="E26">
        <v>2647.47</v>
      </c>
      <c r="F26">
        <v>1744.22</v>
      </c>
      <c r="G26">
        <f t="shared" si="2"/>
        <v>903.24999999999977</v>
      </c>
      <c r="J26">
        <v>55.47</v>
      </c>
    </row>
    <row r="27" spans="2:10">
      <c r="B27">
        <v>845</v>
      </c>
      <c r="E27">
        <v>2647.47</v>
      </c>
      <c r="F27">
        <v>1744.22</v>
      </c>
      <c r="G27">
        <f t="shared" si="2"/>
        <v>903.24999999999977</v>
      </c>
      <c r="J27" s="129">
        <f>J26-J25</f>
        <v>55.47</v>
      </c>
    </row>
    <row r="28" spans="2:10">
      <c r="B28">
        <v>845</v>
      </c>
      <c r="E28">
        <v>2647.47</v>
      </c>
      <c r="F28">
        <v>1744.22</v>
      </c>
      <c r="G28">
        <f t="shared" si="2"/>
        <v>903.24999999999977</v>
      </c>
    </row>
    <row r="29" spans="2:10">
      <c r="B29">
        <v>845</v>
      </c>
      <c r="E29">
        <v>2647.47</v>
      </c>
      <c r="F29">
        <v>1744.22</v>
      </c>
      <c r="G29">
        <f t="shared" si="2"/>
        <v>903.24999999999977</v>
      </c>
    </row>
    <row r="30" spans="2:10">
      <c r="B30">
        <v>845</v>
      </c>
      <c r="E30">
        <v>2647.47</v>
      </c>
      <c r="F30">
        <v>1744.22</v>
      </c>
      <c r="G30">
        <f t="shared" si="2"/>
        <v>903.24999999999977</v>
      </c>
    </row>
    <row r="31" spans="2:10">
      <c r="B31">
        <v>845</v>
      </c>
      <c r="E31">
        <v>2647.47</v>
      </c>
      <c r="F31">
        <v>1744.22</v>
      </c>
      <c r="G31">
        <f t="shared" si="2"/>
        <v>903.24999999999977</v>
      </c>
    </row>
    <row r="32" spans="2:10">
      <c r="B32">
        <v>845</v>
      </c>
      <c r="E32">
        <v>2647.47</v>
      </c>
      <c r="F32">
        <v>1744.22</v>
      </c>
      <c r="G32">
        <f t="shared" si="2"/>
        <v>903.24999999999977</v>
      </c>
    </row>
    <row r="33" spans="2:7">
      <c r="B33">
        <v>845</v>
      </c>
      <c r="E33">
        <v>2647.47</v>
      </c>
      <c r="F33">
        <v>1744.22</v>
      </c>
      <c r="G33">
        <f t="shared" si="2"/>
        <v>903.24999999999977</v>
      </c>
    </row>
    <row r="34" spans="2:7">
      <c r="B34">
        <v>845</v>
      </c>
      <c r="E34">
        <v>2647.47</v>
      </c>
      <c r="F34">
        <v>1744.22</v>
      </c>
      <c r="G34">
        <f t="shared" si="2"/>
        <v>903.24999999999977</v>
      </c>
    </row>
    <row r="35" spans="2:7">
      <c r="B35">
        <v>845</v>
      </c>
      <c r="E35">
        <v>2647.47</v>
      </c>
      <c r="F35">
        <v>1744.22</v>
      </c>
      <c r="G35">
        <f t="shared" si="2"/>
        <v>903.24999999999977</v>
      </c>
    </row>
    <row r="36" spans="2:7">
      <c r="E36">
        <v>2647.47</v>
      </c>
      <c r="F36">
        <v>1744.22</v>
      </c>
      <c r="G36">
        <f t="shared" si="2"/>
        <v>903.24999999999977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00B0F0"/>
  </sheetPr>
  <dimension ref="A1:AC523"/>
  <sheetViews>
    <sheetView showZeros="0" view="pageBreakPreview" zoomScale="70" zoomScaleSheetLayoutView="70" workbookViewId="0">
      <pane xSplit="2" ySplit="5" topLeftCell="C6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RowHeight="15.75"/>
  <cols>
    <col min="1" max="1" width="6.42578125" style="251" customWidth="1"/>
    <col min="2" max="2" width="26.28515625" style="251" customWidth="1"/>
    <col min="3" max="3" width="10.5703125" style="274" customWidth="1"/>
    <col min="4" max="4" width="11.140625" style="275" customWidth="1"/>
    <col min="5" max="5" width="12.140625" style="274" customWidth="1"/>
    <col min="6" max="6" width="10.85546875" style="275" customWidth="1"/>
    <col min="7" max="7" width="11.85546875" style="274" customWidth="1"/>
    <col min="8" max="8" width="10.7109375" style="275" customWidth="1"/>
    <col min="9" max="9" width="14" style="274" customWidth="1"/>
    <col min="10" max="10" width="10.7109375" style="275" customWidth="1"/>
    <col min="11" max="11" width="14" style="274" customWidth="1"/>
    <col min="12" max="12" width="11.28515625" style="275" customWidth="1"/>
    <col min="13" max="13" width="11.42578125" style="274" customWidth="1"/>
    <col min="14" max="16" width="10.5703125" style="251" bestFit="1" customWidth="1"/>
    <col min="17" max="256" width="9.140625" style="251"/>
    <col min="257" max="257" width="6.42578125" style="251" customWidth="1"/>
    <col min="258" max="258" width="42.85546875" style="251" customWidth="1"/>
    <col min="259" max="259" width="10.5703125" style="251" customWidth="1"/>
    <col min="260" max="260" width="11.140625" style="251" customWidth="1"/>
    <col min="261" max="261" width="12.140625" style="251" customWidth="1"/>
    <col min="262" max="262" width="10.85546875" style="251" customWidth="1"/>
    <col min="263" max="263" width="11.85546875" style="251" customWidth="1"/>
    <col min="264" max="264" width="10.28515625" style="251" customWidth="1"/>
    <col min="265" max="265" width="10.7109375" style="251" customWidth="1"/>
    <col min="266" max="266" width="11" style="251" customWidth="1"/>
    <col min="267" max="267" width="11.28515625" style="251" customWidth="1"/>
    <col min="268" max="268" width="11.42578125" style="251" customWidth="1"/>
    <col min="269" max="269" width="40" style="251" customWidth="1"/>
    <col min="270" max="272" width="10.5703125" style="251" bestFit="1" customWidth="1"/>
    <col min="273" max="512" width="9.140625" style="251"/>
    <col min="513" max="513" width="6.42578125" style="251" customWidth="1"/>
    <col min="514" max="514" width="42.85546875" style="251" customWidth="1"/>
    <col min="515" max="515" width="10.5703125" style="251" customWidth="1"/>
    <col min="516" max="516" width="11.140625" style="251" customWidth="1"/>
    <col min="517" max="517" width="12.140625" style="251" customWidth="1"/>
    <col min="518" max="518" width="10.85546875" style="251" customWidth="1"/>
    <col min="519" max="519" width="11.85546875" style="251" customWidth="1"/>
    <col min="520" max="520" width="10.28515625" style="251" customWidth="1"/>
    <col min="521" max="521" width="10.7109375" style="251" customWidth="1"/>
    <col min="522" max="522" width="11" style="251" customWidth="1"/>
    <col min="523" max="523" width="11.28515625" style="251" customWidth="1"/>
    <col min="524" max="524" width="11.42578125" style="251" customWidth="1"/>
    <col min="525" max="525" width="40" style="251" customWidth="1"/>
    <col min="526" max="528" width="10.5703125" style="251" bestFit="1" customWidth="1"/>
    <col min="529" max="768" width="9.140625" style="251"/>
    <col min="769" max="769" width="6.42578125" style="251" customWidth="1"/>
    <col min="770" max="770" width="42.85546875" style="251" customWidth="1"/>
    <col min="771" max="771" width="10.5703125" style="251" customWidth="1"/>
    <col min="772" max="772" width="11.140625" style="251" customWidth="1"/>
    <col min="773" max="773" width="12.140625" style="251" customWidth="1"/>
    <col min="774" max="774" width="10.85546875" style="251" customWidth="1"/>
    <col min="775" max="775" width="11.85546875" style="251" customWidth="1"/>
    <col min="776" max="776" width="10.28515625" style="251" customWidth="1"/>
    <col min="777" max="777" width="10.7109375" style="251" customWidth="1"/>
    <col min="778" max="778" width="11" style="251" customWidth="1"/>
    <col min="779" max="779" width="11.28515625" style="251" customWidth="1"/>
    <col min="780" max="780" width="11.42578125" style="251" customWidth="1"/>
    <col min="781" max="781" width="40" style="251" customWidth="1"/>
    <col min="782" max="784" width="10.5703125" style="251" bestFit="1" customWidth="1"/>
    <col min="785" max="1024" width="9.140625" style="251"/>
    <col min="1025" max="1025" width="6.42578125" style="251" customWidth="1"/>
    <col min="1026" max="1026" width="42.85546875" style="251" customWidth="1"/>
    <col min="1027" max="1027" width="10.5703125" style="251" customWidth="1"/>
    <col min="1028" max="1028" width="11.140625" style="251" customWidth="1"/>
    <col min="1029" max="1029" width="12.140625" style="251" customWidth="1"/>
    <col min="1030" max="1030" width="10.85546875" style="251" customWidth="1"/>
    <col min="1031" max="1031" width="11.85546875" style="251" customWidth="1"/>
    <col min="1032" max="1032" width="10.28515625" style="251" customWidth="1"/>
    <col min="1033" max="1033" width="10.7109375" style="251" customWidth="1"/>
    <col min="1034" max="1034" width="11" style="251" customWidth="1"/>
    <col min="1035" max="1035" width="11.28515625" style="251" customWidth="1"/>
    <col min="1036" max="1036" width="11.42578125" style="251" customWidth="1"/>
    <col min="1037" max="1037" width="40" style="251" customWidth="1"/>
    <col min="1038" max="1040" width="10.5703125" style="251" bestFit="1" customWidth="1"/>
    <col min="1041" max="1280" width="9.140625" style="251"/>
    <col min="1281" max="1281" width="6.42578125" style="251" customWidth="1"/>
    <col min="1282" max="1282" width="42.85546875" style="251" customWidth="1"/>
    <col min="1283" max="1283" width="10.5703125" style="251" customWidth="1"/>
    <col min="1284" max="1284" width="11.140625" style="251" customWidth="1"/>
    <col min="1285" max="1285" width="12.140625" style="251" customWidth="1"/>
    <col min="1286" max="1286" width="10.85546875" style="251" customWidth="1"/>
    <col min="1287" max="1287" width="11.85546875" style="251" customWidth="1"/>
    <col min="1288" max="1288" width="10.28515625" style="251" customWidth="1"/>
    <col min="1289" max="1289" width="10.7109375" style="251" customWidth="1"/>
    <col min="1290" max="1290" width="11" style="251" customWidth="1"/>
    <col min="1291" max="1291" width="11.28515625" style="251" customWidth="1"/>
    <col min="1292" max="1292" width="11.42578125" style="251" customWidth="1"/>
    <col min="1293" max="1293" width="40" style="251" customWidth="1"/>
    <col min="1294" max="1296" width="10.5703125" style="251" bestFit="1" customWidth="1"/>
    <col min="1297" max="1536" width="9.140625" style="251"/>
    <col min="1537" max="1537" width="6.42578125" style="251" customWidth="1"/>
    <col min="1538" max="1538" width="42.85546875" style="251" customWidth="1"/>
    <col min="1539" max="1539" width="10.5703125" style="251" customWidth="1"/>
    <col min="1540" max="1540" width="11.140625" style="251" customWidth="1"/>
    <col min="1541" max="1541" width="12.140625" style="251" customWidth="1"/>
    <col min="1542" max="1542" width="10.85546875" style="251" customWidth="1"/>
    <col min="1543" max="1543" width="11.85546875" style="251" customWidth="1"/>
    <col min="1544" max="1544" width="10.28515625" style="251" customWidth="1"/>
    <col min="1545" max="1545" width="10.7109375" style="251" customWidth="1"/>
    <col min="1546" max="1546" width="11" style="251" customWidth="1"/>
    <col min="1547" max="1547" width="11.28515625" style="251" customWidth="1"/>
    <col min="1548" max="1548" width="11.42578125" style="251" customWidth="1"/>
    <col min="1549" max="1549" width="40" style="251" customWidth="1"/>
    <col min="1550" max="1552" width="10.5703125" style="251" bestFit="1" customWidth="1"/>
    <col min="1553" max="1792" width="9.140625" style="251"/>
    <col min="1793" max="1793" width="6.42578125" style="251" customWidth="1"/>
    <col min="1794" max="1794" width="42.85546875" style="251" customWidth="1"/>
    <col min="1795" max="1795" width="10.5703125" style="251" customWidth="1"/>
    <col min="1796" max="1796" width="11.140625" style="251" customWidth="1"/>
    <col min="1797" max="1797" width="12.140625" style="251" customWidth="1"/>
    <col min="1798" max="1798" width="10.85546875" style="251" customWidth="1"/>
    <col min="1799" max="1799" width="11.85546875" style="251" customWidth="1"/>
    <col min="1800" max="1800" width="10.28515625" style="251" customWidth="1"/>
    <col min="1801" max="1801" width="10.7109375" style="251" customWidth="1"/>
    <col min="1802" max="1802" width="11" style="251" customWidth="1"/>
    <col min="1803" max="1803" width="11.28515625" style="251" customWidth="1"/>
    <col min="1804" max="1804" width="11.42578125" style="251" customWidth="1"/>
    <col min="1805" max="1805" width="40" style="251" customWidth="1"/>
    <col min="1806" max="1808" width="10.5703125" style="251" bestFit="1" customWidth="1"/>
    <col min="1809" max="2048" width="9.140625" style="251"/>
    <col min="2049" max="2049" width="6.42578125" style="251" customWidth="1"/>
    <col min="2050" max="2050" width="42.85546875" style="251" customWidth="1"/>
    <col min="2051" max="2051" width="10.5703125" style="251" customWidth="1"/>
    <col min="2052" max="2052" width="11.140625" style="251" customWidth="1"/>
    <col min="2053" max="2053" width="12.140625" style="251" customWidth="1"/>
    <col min="2054" max="2054" width="10.85546875" style="251" customWidth="1"/>
    <col min="2055" max="2055" width="11.85546875" style="251" customWidth="1"/>
    <col min="2056" max="2056" width="10.28515625" style="251" customWidth="1"/>
    <col min="2057" max="2057" width="10.7109375" style="251" customWidth="1"/>
    <col min="2058" max="2058" width="11" style="251" customWidth="1"/>
    <col min="2059" max="2059" width="11.28515625" style="251" customWidth="1"/>
    <col min="2060" max="2060" width="11.42578125" style="251" customWidth="1"/>
    <col min="2061" max="2061" width="40" style="251" customWidth="1"/>
    <col min="2062" max="2064" width="10.5703125" style="251" bestFit="1" customWidth="1"/>
    <col min="2065" max="2304" width="9.140625" style="251"/>
    <col min="2305" max="2305" width="6.42578125" style="251" customWidth="1"/>
    <col min="2306" max="2306" width="42.85546875" style="251" customWidth="1"/>
    <col min="2307" max="2307" width="10.5703125" style="251" customWidth="1"/>
    <col min="2308" max="2308" width="11.140625" style="251" customWidth="1"/>
    <col min="2309" max="2309" width="12.140625" style="251" customWidth="1"/>
    <col min="2310" max="2310" width="10.85546875" style="251" customWidth="1"/>
    <col min="2311" max="2311" width="11.85546875" style="251" customWidth="1"/>
    <col min="2312" max="2312" width="10.28515625" style="251" customWidth="1"/>
    <col min="2313" max="2313" width="10.7109375" style="251" customWidth="1"/>
    <col min="2314" max="2314" width="11" style="251" customWidth="1"/>
    <col min="2315" max="2315" width="11.28515625" style="251" customWidth="1"/>
    <col min="2316" max="2316" width="11.42578125" style="251" customWidth="1"/>
    <col min="2317" max="2317" width="40" style="251" customWidth="1"/>
    <col min="2318" max="2320" width="10.5703125" style="251" bestFit="1" customWidth="1"/>
    <col min="2321" max="2560" width="9.140625" style="251"/>
    <col min="2561" max="2561" width="6.42578125" style="251" customWidth="1"/>
    <col min="2562" max="2562" width="42.85546875" style="251" customWidth="1"/>
    <col min="2563" max="2563" width="10.5703125" style="251" customWidth="1"/>
    <col min="2564" max="2564" width="11.140625" style="251" customWidth="1"/>
    <col min="2565" max="2565" width="12.140625" style="251" customWidth="1"/>
    <col min="2566" max="2566" width="10.85546875" style="251" customWidth="1"/>
    <col min="2567" max="2567" width="11.85546875" style="251" customWidth="1"/>
    <col min="2568" max="2568" width="10.28515625" style="251" customWidth="1"/>
    <col min="2569" max="2569" width="10.7109375" style="251" customWidth="1"/>
    <col min="2570" max="2570" width="11" style="251" customWidth="1"/>
    <col min="2571" max="2571" width="11.28515625" style="251" customWidth="1"/>
    <col min="2572" max="2572" width="11.42578125" style="251" customWidth="1"/>
    <col min="2573" max="2573" width="40" style="251" customWidth="1"/>
    <col min="2574" max="2576" width="10.5703125" style="251" bestFit="1" customWidth="1"/>
    <col min="2577" max="2816" width="9.140625" style="251"/>
    <col min="2817" max="2817" width="6.42578125" style="251" customWidth="1"/>
    <col min="2818" max="2818" width="42.85546875" style="251" customWidth="1"/>
    <col min="2819" max="2819" width="10.5703125" style="251" customWidth="1"/>
    <col min="2820" max="2820" width="11.140625" style="251" customWidth="1"/>
    <col min="2821" max="2821" width="12.140625" style="251" customWidth="1"/>
    <col min="2822" max="2822" width="10.85546875" style="251" customWidth="1"/>
    <col min="2823" max="2823" width="11.85546875" style="251" customWidth="1"/>
    <col min="2824" max="2824" width="10.28515625" style="251" customWidth="1"/>
    <col min="2825" max="2825" width="10.7109375" style="251" customWidth="1"/>
    <col min="2826" max="2826" width="11" style="251" customWidth="1"/>
    <col min="2827" max="2827" width="11.28515625" style="251" customWidth="1"/>
    <col min="2828" max="2828" width="11.42578125" style="251" customWidth="1"/>
    <col min="2829" max="2829" width="40" style="251" customWidth="1"/>
    <col min="2830" max="2832" width="10.5703125" style="251" bestFit="1" customWidth="1"/>
    <col min="2833" max="3072" width="9.140625" style="251"/>
    <col min="3073" max="3073" width="6.42578125" style="251" customWidth="1"/>
    <col min="3074" max="3074" width="42.85546875" style="251" customWidth="1"/>
    <col min="3075" max="3075" width="10.5703125" style="251" customWidth="1"/>
    <col min="3076" max="3076" width="11.140625" style="251" customWidth="1"/>
    <col min="3077" max="3077" width="12.140625" style="251" customWidth="1"/>
    <col min="3078" max="3078" width="10.85546875" style="251" customWidth="1"/>
    <col min="3079" max="3079" width="11.85546875" style="251" customWidth="1"/>
    <col min="3080" max="3080" width="10.28515625" style="251" customWidth="1"/>
    <col min="3081" max="3081" width="10.7109375" style="251" customWidth="1"/>
    <col min="3082" max="3082" width="11" style="251" customWidth="1"/>
    <col min="3083" max="3083" width="11.28515625" style="251" customWidth="1"/>
    <col min="3084" max="3084" width="11.42578125" style="251" customWidth="1"/>
    <col min="3085" max="3085" width="40" style="251" customWidth="1"/>
    <col min="3086" max="3088" width="10.5703125" style="251" bestFit="1" customWidth="1"/>
    <col min="3089" max="3328" width="9.140625" style="251"/>
    <col min="3329" max="3329" width="6.42578125" style="251" customWidth="1"/>
    <col min="3330" max="3330" width="42.85546875" style="251" customWidth="1"/>
    <col min="3331" max="3331" width="10.5703125" style="251" customWidth="1"/>
    <col min="3332" max="3332" width="11.140625" style="251" customWidth="1"/>
    <col min="3333" max="3333" width="12.140625" style="251" customWidth="1"/>
    <col min="3334" max="3334" width="10.85546875" style="251" customWidth="1"/>
    <col min="3335" max="3335" width="11.85546875" style="251" customWidth="1"/>
    <col min="3336" max="3336" width="10.28515625" style="251" customWidth="1"/>
    <col min="3337" max="3337" width="10.7109375" style="251" customWidth="1"/>
    <col min="3338" max="3338" width="11" style="251" customWidth="1"/>
    <col min="3339" max="3339" width="11.28515625" style="251" customWidth="1"/>
    <col min="3340" max="3340" width="11.42578125" style="251" customWidth="1"/>
    <col min="3341" max="3341" width="40" style="251" customWidth="1"/>
    <col min="3342" max="3344" width="10.5703125" style="251" bestFit="1" customWidth="1"/>
    <col min="3345" max="3584" width="9.140625" style="251"/>
    <col min="3585" max="3585" width="6.42578125" style="251" customWidth="1"/>
    <col min="3586" max="3586" width="42.85546875" style="251" customWidth="1"/>
    <col min="3587" max="3587" width="10.5703125" style="251" customWidth="1"/>
    <col min="3588" max="3588" width="11.140625" style="251" customWidth="1"/>
    <col min="3589" max="3589" width="12.140625" style="251" customWidth="1"/>
    <col min="3590" max="3590" width="10.85546875" style="251" customWidth="1"/>
    <col min="3591" max="3591" width="11.85546875" style="251" customWidth="1"/>
    <col min="3592" max="3592" width="10.28515625" style="251" customWidth="1"/>
    <col min="3593" max="3593" width="10.7109375" style="251" customWidth="1"/>
    <col min="3594" max="3594" width="11" style="251" customWidth="1"/>
    <col min="3595" max="3595" width="11.28515625" style="251" customWidth="1"/>
    <col min="3596" max="3596" width="11.42578125" style="251" customWidth="1"/>
    <col min="3597" max="3597" width="40" style="251" customWidth="1"/>
    <col min="3598" max="3600" width="10.5703125" style="251" bestFit="1" customWidth="1"/>
    <col min="3601" max="3840" width="9.140625" style="251"/>
    <col min="3841" max="3841" width="6.42578125" style="251" customWidth="1"/>
    <col min="3842" max="3842" width="42.85546875" style="251" customWidth="1"/>
    <col min="3843" max="3843" width="10.5703125" style="251" customWidth="1"/>
    <col min="3844" max="3844" width="11.140625" style="251" customWidth="1"/>
    <col min="3845" max="3845" width="12.140625" style="251" customWidth="1"/>
    <col min="3846" max="3846" width="10.85546875" style="251" customWidth="1"/>
    <col min="3847" max="3847" width="11.85546875" style="251" customWidth="1"/>
    <col min="3848" max="3848" width="10.28515625" style="251" customWidth="1"/>
    <col min="3849" max="3849" width="10.7109375" style="251" customWidth="1"/>
    <col min="3850" max="3850" width="11" style="251" customWidth="1"/>
    <col min="3851" max="3851" width="11.28515625" style="251" customWidth="1"/>
    <col min="3852" max="3852" width="11.42578125" style="251" customWidth="1"/>
    <col min="3853" max="3853" width="40" style="251" customWidth="1"/>
    <col min="3854" max="3856" width="10.5703125" style="251" bestFit="1" customWidth="1"/>
    <col min="3857" max="4096" width="9.140625" style="251"/>
    <col min="4097" max="4097" width="6.42578125" style="251" customWidth="1"/>
    <col min="4098" max="4098" width="42.85546875" style="251" customWidth="1"/>
    <col min="4099" max="4099" width="10.5703125" style="251" customWidth="1"/>
    <col min="4100" max="4100" width="11.140625" style="251" customWidth="1"/>
    <col min="4101" max="4101" width="12.140625" style="251" customWidth="1"/>
    <col min="4102" max="4102" width="10.85546875" style="251" customWidth="1"/>
    <col min="4103" max="4103" width="11.85546875" style="251" customWidth="1"/>
    <col min="4104" max="4104" width="10.28515625" style="251" customWidth="1"/>
    <col min="4105" max="4105" width="10.7109375" style="251" customWidth="1"/>
    <col min="4106" max="4106" width="11" style="251" customWidth="1"/>
    <col min="4107" max="4107" width="11.28515625" style="251" customWidth="1"/>
    <col min="4108" max="4108" width="11.42578125" style="251" customWidth="1"/>
    <col min="4109" max="4109" width="40" style="251" customWidth="1"/>
    <col min="4110" max="4112" width="10.5703125" style="251" bestFit="1" customWidth="1"/>
    <col min="4113" max="4352" width="9.140625" style="251"/>
    <col min="4353" max="4353" width="6.42578125" style="251" customWidth="1"/>
    <col min="4354" max="4354" width="42.85546875" style="251" customWidth="1"/>
    <col min="4355" max="4355" width="10.5703125" style="251" customWidth="1"/>
    <col min="4356" max="4356" width="11.140625" style="251" customWidth="1"/>
    <col min="4357" max="4357" width="12.140625" style="251" customWidth="1"/>
    <col min="4358" max="4358" width="10.85546875" style="251" customWidth="1"/>
    <col min="4359" max="4359" width="11.85546875" style="251" customWidth="1"/>
    <col min="4360" max="4360" width="10.28515625" style="251" customWidth="1"/>
    <col min="4361" max="4361" width="10.7109375" style="251" customWidth="1"/>
    <col min="4362" max="4362" width="11" style="251" customWidth="1"/>
    <col min="4363" max="4363" width="11.28515625" style="251" customWidth="1"/>
    <col min="4364" max="4364" width="11.42578125" style="251" customWidth="1"/>
    <col min="4365" max="4365" width="40" style="251" customWidth="1"/>
    <col min="4366" max="4368" width="10.5703125" style="251" bestFit="1" customWidth="1"/>
    <col min="4369" max="4608" width="9.140625" style="251"/>
    <col min="4609" max="4609" width="6.42578125" style="251" customWidth="1"/>
    <col min="4610" max="4610" width="42.85546875" style="251" customWidth="1"/>
    <col min="4611" max="4611" width="10.5703125" style="251" customWidth="1"/>
    <col min="4612" max="4612" width="11.140625" style="251" customWidth="1"/>
    <col min="4613" max="4613" width="12.140625" style="251" customWidth="1"/>
    <col min="4614" max="4614" width="10.85546875" style="251" customWidth="1"/>
    <col min="4615" max="4615" width="11.85546875" style="251" customWidth="1"/>
    <col min="4616" max="4616" width="10.28515625" style="251" customWidth="1"/>
    <col min="4617" max="4617" width="10.7109375" style="251" customWidth="1"/>
    <col min="4618" max="4618" width="11" style="251" customWidth="1"/>
    <col min="4619" max="4619" width="11.28515625" style="251" customWidth="1"/>
    <col min="4620" max="4620" width="11.42578125" style="251" customWidth="1"/>
    <col min="4621" max="4621" width="40" style="251" customWidth="1"/>
    <col min="4622" max="4624" width="10.5703125" style="251" bestFit="1" customWidth="1"/>
    <col min="4625" max="4864" width="9.140625" style="251"/>
    <col min="4865" max="4865" width="6.42578125" style="251" customWidth="1"/>
    <col min="4866" max="4866" width="42.85546875" style="251" customWidth="1"/>
    <col min="4867" max="4867" width="10.5703125" style="251" customWidth="1"/>
    <col min="4868" max="4868" width="11.140625" style="251" customWidth="1"/>
    <col min="4869" max="4869" width="12.140625" style="251" customWidth="1"/>
    <col min="4870" max="4870" width="10.85546875" style="251" customWidth="1"/>
    <col min="4871" max="4871" width="11.85546875" style="251" customWidth="1"/>
    <col min="4872" max="4872" width="10.28515625" style="251" customWidth="1"/>
    <col min="4873" max="4873" width="10.7109375" style="251" customWidth="1"/>
    <col min="4874" max="4874" width="11" style="251" customWidth="1"/>
    <col min="4875" max="4875" width="11.28515625" style="251" customWidth="1"/>
    <col min="4876" max="4876" width="11.42578125" style="251" customWidth="1"/>
    <col min="4877" max="4877" width="40" style="251" customWidth="1"/>
    <col min="4878" max="4880" width="10.5703125" style="251" bestFit="1" customWidth="1"/>
    <col min="4881" max="5120" width="9.140625" style="251"/>
    <col min="5121" max="5121" width="6.42578125" style="251" customWidth="1"/>
    <col min="5122" max="5122" width="42.85546875" style="251" customWidth="1"/>
    <col min="5123" max="5123" width="10.5703125" style="251" customWidth="1"/>
    <col min="5124" max="5124" width="11.140625" style="251" customWidth="1"/>
    <col min="5125" max="5125" width="12.140625" style="251" customWidth="1"/>
    <col min="5126" max="5126" width="10.85546875" style="251" customWidth="1"/>
    <col min="5127" max="5127" width="11.85546875" style="251" customWidth="1"/>
    <col min="5128" max="5128" width="10.28515625" style="251" customWidth="1"/>
    <col min="5129" max="5129" width="10.7109375" style="251" customWidth="1"/>
    <col min="5130" max="5130" width="11" style="251" customWidth="1"/>
    <col min="5131" max="5131" width="11.28515625" style="251" customWidth="1"/>
    <col min="5132" max="5132" width="11.42578125" style="251" customWidth="1"/>
    <col min="5133" max="5133" width="40" style="251" customWidth="1"/>
    <col min="5134" max="5136" width="10.5703125" style="251" bestFit="1" customWidth="1"/>
    <col min="5137" max="5376" width="9.140625" style="251"/>
    <col min="5377" max="5377" width="6.42578125" style="251" customWidth="1"/>
    <col min="5378" max="5378" width="42.85546875" style="251" customWidth="1"/>
    <col min="5379" max="5379" width="10.5703125" style="251" customWidth="1"/>
    <col min="5380" max="5380" width="11.140625" style="251" customWidth="1"/>
    <col min="5381" max="5381" width="12.140625" style="251" customWidth="1"/>
    <col min="5382" max="5382" width="10.85546875" style="251" customWidth="1"/>
    <col min="5383" max="5383" width="11.85546875" style="251" customWidth="1"/>
    <col min="5384" max="5384" width="10.28515625" style="251" customWidth="1"/>
    <col min="5385" max="5385" width="10.7109375" style="251" customWidth="1"/>
    <col min="5386" max="5386" width="11" style="251" customWidth="1"/>
    <col min="5387" max="5387" width="11.28515625" style="251" customWidth="1"/>
    <col min="5388" max="5388" width="11.42578125" style="251" customWidth="1"/>
    <col min="5389" max="5389" width="40" style="251" customWidth="1"/>
    <col min="5390" max="5392" width="10.5703125" style="251" bestFit="1" customWidth="1"/>
    <col min="5393" max="5632" width="9.140625" style="251"/>
    <col min="5633" max="5633" width="6.42578125" style="251" customWidth="1"/>
    <col min="5634" max="5634" width="42.85546875" style="251" customWidth="1"/>
    <col min="5635" max="5635" width="10.5703125" style="251" customWidth="1"/>
    <col min="5636" max="5636" width="11.140625" style="251" customWidth="1"/>
    <col min="5637" max="5637" width="12.140625" style="251" customWidth="1"/>
    <col min="5638" max="5638" width="10.85546875" style="251" customWidth="1"/>
    <col min="5639" max="5639" width="11.85546875" style="251" customWidth="1"/>
    <col min="5640" max="5640" width="10.28515625" style="251" customWidth="1"/>
    <col min="5641" max="5641" width="10.7109375" style="251" customWidth="1"/>
    <col min="5642" max="5642" width="11" style="251" customWidth="1"/>
    <col min="5643" max="5643" width="11.28515625" style="251" customWidth="1"/>
    <col min="5644" max="5644" width="11.42578125" style="251" customWidth="1"/>
    <col min="5645" max="5645" width="40" style="251" customWidth="1"/>
    <col min="5646" max="5648" width="10.5703125" style="251" bestFit="1" customWidth="1"/>
    <col min="5649" max="5888" width="9.140625" style="251"/>
    <col min="5889" max="5889" width="6.42578125" style="251" customWidth="1"/>
    <col min="5890" max="5890" width="42.85546875" style="251" customWidth="1"/>
    <col min="5891" max="5891" width="10.5703125" style="251" customWidth="1"/>
    <col min="5892" max="5892" width="11.140625" style="251" customWidth="1"/>
    <col min="5893" max="5893" width="12.140625" style="251" customWidth="1"/>
    <col min="5894" max="5894" width="10.85546875" style="251" customWidth="1"/>
    <col min="5895" max="5895" width="11.85546875" style="251" customWidth="1"/>
    <col min="5896" max="5896" width="10.28515625" style="251" customWidth="1"/>
    <col min="5897" max="5897" width="10.7109375" style="251" customWidth="1"/>
    <col min="5898" max="5898" width="11" style="251" customWidth="1"/>
    <col min="5899" max="5899" width="11.28515625" style="251" customWidth="1"/>
    <col min="5900" max="5900" width="11.42578125" style="251" customWidth="1"/>
    <col min="5901" max="5901" width="40" style="251" customWidth="1"/>
    <col min="5902" max="5904" width="10.5703125" style="251" bestFit="1" customWidth="1"/>
    <col min="5905" max="6144" width="9.140625" style="251"/>
    <col min="6145" max="6145" width="6.42578125" style="251" customWidth="1"/>
    <col min="6146" max="6146" width="42.85546875" style="251" customWidth="1"/>
    <col min="6147" max="6147" width="10.5703125" style="251" customWidth="1"/>
    <col min="6148" max="6148" width="11.140625" style="251" customWidth="1"/>
    <col min="6149" max="6149" width="12.140625" style="251" customWidth="1"/>
    <col min="6150" max="6150" width="10.85546875" style="251" customWidth="1"/>
    <col min="6151" max="6151" width="11.85546875" style="251" customWidth="1"/>
    <col min="6152" max="6152" width="10.28515625" style="251" customWidth="1"/>
    <col min="6153" max="6153" width="10.7109375" style="251" customWidth="1"/>
    <col min="6154" max="6154" width="11" style="251" customWidth="1"/>
    <col min="6155" max="6155" width="11.28515625" style="251" customWidth="1"/>
    <col min="6156" max="6156" width="11.42578125" style="251" customWidth="1"/>
    <col min="6157" max="6157" width="40" style="251" customWidth="1"/>
    <col min="6158" max="6160" width="10.5703125" style="251" bestFit="1" customWidth="1"/>
    <col min="6161" max="6400" width="9.140625" style="251"/>
    <col min="6401" max="6401" width="6.42578125" style="251" customWidth="1"/>
    <col min="6402" max="6402" width="42.85546875" style="251" customWidth="1"/>
    <col min="6403" max="6403" width="10.5703125" style="251" customWidth="1"/>
    <col min="6404" max="6404" width="11.140625" style="251" customWidth="1"/>
    <col min="6405" max="6405" width="12.140625" style="251" customWidth="1"/>
    <col min="6406" max="6406" width="10.85546875" style="251" customWidth="1"/>
    <col min="6407" max="6407" width="11.85546875" style="251" customWidth="1"/>
    <col min="6408" max="6408" width="10.28515625" style="251" customWidth="1"/>
    <col min="6409" max="6409" width="10.7109375" style="251" customWidth="1"/>
    <col min="6410" max="6410" width="11" style="251" customWidth="1"/>
    <col min="6411" max="6411" width="11.28515625" style="251" customWidth="1"/>
    <col min="6412" max="6412" width="11.42578125" style="251" customWidth="1"/>
    <col min="6413" max="6413" width="40" style="251" customWidth="1"/>
    <col min="6414" max="6416" width="10.5703125" style="251" bestFit="1" customWidth="1"/>
    <col min="6417" max="6656" width="9.140625" style="251"/>
    <col min="6657" max="6657" width="6.42578125" style="251" customWidth="1"/>
    <col min="6658" max="6658" width="42.85546875" style="251" customWidth="1"/>
    <col min="6659" max="6659" width="10.5703125" style="251" customWidth="1"/>
    <col min="6660" max="6660" width="11.140625" style="251" customWidth="1"/>
    <col min="6661" max="6661" width="12.140625" style="251" customWidth="1"/>
    <col min="6662" max="6662" width="10.85546875" style="251" customWidth="1"/>
    <col min="6663" max="6663" width="11.85546875" style="251" customWidth="1"/>
    <col min="6664" max="6664" width="10.28515625" style="251" customWidth="1"/>
    <col min="6665" max="6665" width="10.7109375" style="251" customWidth="1"/>
    <col min="6666" max="6666" width="11" style="251" customWidth="1"/>
    <col min="6667" max="6667" width="11.28515625" style="251" customWidth="1"/>
    <col min="6668" max="6668" width="11.42578125" style="251" customWidth="1"/>
    <col min="6669" max="6669" width="40" style="251" customWidth="1"/>
    <col min="6670" max="6672" width="10.5703125" style="251" bestFit="1" customWidth="1"/>
    <col min="6673" max="6912" width="9.140625" style="251"/>
    <col min="6913" max="6913" width="6.42578125" style="251" customWidth="1"/>
    <col min="6914" max="6914" width="42.85546875" style="251" customWidth="1"/>
    <col min="6915" max="6915" width="10.5703125" style="251" customWidth="1"/>
    <col min="6916" max="6916" width="11.140625" style="251" customWidth="1"/>
    <col min="6917" max="6917" width="12.140625" style="251" customWidth="1"/>
    <col min="6918" max="6918" width="10.85546875" style="251" customWidth="1"/>
    <col min="6919" max="6919" width="11.85546875" style="251" customWidth="1"/>
    <col min="6920" max="6920" width="10.28515625" style="251" customWidth="1"/>
    <col min="6921" max="6921" width="10.7109375" style="251" customWidth="1"/>
    <col min="6922" max="6922" width="11" style="251" customWidth="1"/>
    <col min="6923" max="6923" width="11.28515625" style="251" customWidth="1"/>
    <col min="6924" max="6924" width="11.42578125" style="251" customWidth="1"/>
    <col min="6925" max="6925" width="40" style="251" customWidth="1"/>
    <col min="6926" max="6928" width="10.5703125" style="251" bestFit="1" customWidth="1"/>
    <col min="6929" max="7168" width="9.140625" style="251"/>
    <col min="7169" max="7169" width="6.42578125" style="251" customWidth="1"/>
    <col min="7170" max="7170" width="42.85546875" style="251" customWidth="1"/>
    <col min="7171" max="7171" width="10.5703125" style="251" customWidth="1"/>
    <col min="7172" max="7172" width="11.140625" style="251" customWidth="1"/>
    <col min="7173" max="7173" width="12.140625" style="251" customWidth="1"/>
    <col min="7174" max="7174" width="10.85546875" style="251" customWidth="1"/>
    <col min="7175" max="7175" width="11.85546875" style="251" customWidth="1"/>
    <col min="7176" max="7176" width="10.28515625" style="251" customWidth="1"/>
    <col min="7177" max="7177" width="10.7109375" style="251" customWidth="1"/>
    <col min="7178" max="7178" width="11" style="251" customWidth="1"/>
    <col min="7179" max="7179" width="11.28515625" style="251" customWidth="1"/>
    <col min="7180" max="7180" width="11.42578125" style="251" customWidth="1"/>
    <col min="7181" max="7181" width="40" style="251" customWidth="1"/>
    <col min="7182" max="7184" width="10.5703125" style="251" bestFit="1" customWidth="1"/>
    <col min="7185" max="7424" width="9.140625" style="251"/>
    <col min="7425" max="7425" width="6.42578125" style="251" customWidth="1"/>
    <col min="7426" max="7426" width="42.85546875" style="251" customWidth="1"/>
    <col min="7427" max="7427" width="10.5703125" style="251" customWidth="1"/>
    <col min="7428" max="7428" width="11.140625" style="251" customWidth="1"/>
    <col min="7429" max="7429" width="12.140625" style="251" customWidth="1"/>
    <col min="7430" max="7430" width="10.85546875" style="251" customWidth="1"/>
    <col min="7431" max="7431" width="11.85546875" style="251" customWidth="1"/>
    <col min="7432" max="7432" width="10.28515625" style="251" customWidth="1"/>
    <col min="7433" max="7433" width="10.7109375" style="251" customWidth="1"/>
    <col min="7434" max="7434" width="11" style="251" customWidth="1"/>
    <col min="7435" max="7435" width="11.28515625" style="251" customWidth="1"/>
    <col min="7436" max="7436" width="11.42578125" style="251" customWidth="1"/>
    <col min="7437" max="7437" width="40" style="251" customWidth="1"/>
    <col min="7438" max="7440" width="10.5703125" style="251" bestFit="1" customWidth="1"/>
    <col min="7441" max="7680" width="9.140625" style="251"/>
    <col min="7681" max="7681" width="6.42578125" style="251" customWidth="1"/>
    <col min="7682" max="7682" width="42.85546875" style="251" customWidth="1"/>
    <col min="7683" max="7683" width="10.5703125" style="251" customWidth="1"/>
    <col min="7684" max="7684" width="11.140625" style="251" customWidth="1"/>
    <col min="7685" max="7685" width="12.140625" style="251" customWidth="1"/>
    <col min="7686" max="7686" width="10.85546875" style="251" customWidth="1"/>
    <col min="7687" max="7687" width="11.85546875" style="251" customWidth="1"/>
    <col min="7688" max="7688" width="10.28515625" style="251" customWidth="1"/>
    <col min="7689" max="7689" width="10.7109375" style="251" customWidth="1"/>
    <col min="7690" max="7690" width="11" style="251" customWidth="1"/>
    <col min="7691" max="7691" width="11.28515625" style="251" customWidth="1"/>
    <col min="7692" max="7692" width="11.42578125" style="251" customWidth="1"/>
    <col min="7693" max="7693" width="40" style="251" customWidth="1"/>
    <col min="7694" max="7696" width="10.5703125" style="251" bestFit="1" customWidth="1"/>
    <col min="7697" max="7936" width="9.140625" style="251"/>
    <col min="7937" max="7937" width="6.42578125" style="251" customWidth="1"/>
    <col min="7938" max="7938" width="42.85546875" style="251" customWidth="1"/>
    <col min="7939" max="7939" width="10.5703125" style="251" customWidth="1"/>
    <col min="7940" max="7940" width="11.140625" style="251" customWidth="1"/>
    <col min="7941" max="7941" width="12.140625" style="251" customWidth="1"/>
    <col min="7942" max="7942" width="10.85546875" style="251" customWidth="1"/>
    <col min="7943" max="7943" width="11.85546875" style="251" customWidth="1"/>
    <col min="7944" max="7944" width="10.28515625" style="251" customWidth="1"/>
    <col min="7945" max="7945" width="10.7109375" style="251" customWidth="1"/>
    <col min="7946" max="7946" width="11" style="251" customWidth="1"/>
    <col min="7947" max="7947" width="11.28515625" style="251" customWidth="1"/>
    <col min="7948" max="7948" width="11.42578125" style="251" customWidth="1"/>
    <col min="7949" max="7949" width="40" style="251" customWidth="1"/>
    <col min="7950" max="7952" width="10.5703125" style="251" bestFit="1" customWidth="1"/>
    <col min="7953" max="8192" width="9.140625" style="251"/>
    <col min="8193" max="8193" width="6.42578125" style="251" customWidth="1"/>
    <col min="8194" max="8194" width="42.85546875" style="251" customWidth="1"/>
    <col min="8195" max="8195" width="10.5703125" style="251" customWidth="1"/>
    <col min="8196" max="8196" width="11.140625" style="251" customWidth="1"/>
    <col min="8197" max="8197" width="12.140625" style="251" customWidth="1"/>
    <col min="8198" max="8198" width="10.85546875" style="251" customWidth="1"/>
    <col min="8199" max="8199" width="11.85546875" style="251" customWidth="1"/>
    <col min="8200" max="8200" width="10.28515625" style="251" customWidth="1"/>
    <col min="8201" max="8201" width="10.7109375" style="251" customWidth="1"/>
    <col min="8202" max="8202" width="11" style="251" customWidth="1"/>
    <col min="8203" max="8203" width="11.28515625" style="251" customWidth="1"/>
    <col min="8204" max="8204" width="11.42578125" style="251" customWidth="1"/>
    <col min="8205" max="8205" width="40" style="251" customWidth="1"/>
    <col min="8206" max="8208" width="10.5703125" style="251" bestFit="1" customWidth="1"/>
    <col min="8209" max="8448" width="9.140625" style="251"/>
    <col min="8449" max="8449" width="6.42578125" style="251" customWidth="1"/>
    <col min="8450" max="8450" width="42.85546875" style="251" customWidth="1"/>
    <col min="8451" max="8451" width="10.5703125" style="251" customWidth="1"/>
    <col min="8452" max="8452" width="11.140625" style="251" customWidth="1"/>
    <col min="8453" max="8453" width="12.140625" style="251" customWidth="1"/>
    <col min="8454" max="8454" width="10.85546875" style="251" customWidth="1"/>
    <col min="8455" max="8455" width="11.85546875" style="251" customWidth="1"/>
    <col min="8456" max="8456" width="10.28515625" style="251" customWidth="1"/>
    <col min="8457" max="8457" width="10.7109375" style="251" customWidth="1"/>
    <col min="8458" max="8458" width="11" style="251" customWidth="1"/>
    <col min="8459" max="8459" width="11.28515625" style="251" customWidth="1"/>
    <col min="8460" max="8460" width="11.42578125" style="251" customWidth="1"/>
    <col min="8461" max="8461" width="40" style="251" customWidth="1"/>
    <col min="8462" max="8464" width="10.5703125" style="251" bestFit="1" customWidth="1"/>
    <col min="8465" max="8704" width="9.140625" style="251"/>
    <col min="8705" max="8705" width="6.42578125" style="251" customWidth="1"/>
    <col min="8706" max="8706" width="42.85546875" style="251" customWidth="1"/>
    <col min="8707" max="8707" width="10.5703125" style="251" customWidth="1"/>
    <col min="8708" max="8708" width="11.140625" style="251" customWidth="1"/>
    <col min="8709" max="8709" width="12.140625" style="251" customWidth="1"/>
    <col min="8710" max="8710" width="10.85546875" style="251" customWidth="1"/>
    <col min="8711" max="8711" width="11.85546875" style="251" customWidth="1"/>
    <col min="8712" max="8712" width="10.28515625" style="251" customWidth="1"/>
    <col min="8713" max="8713" width="10.7109375" style="251" customWidth="1"/>
    <col min="8714" max="8714" width="11" style="251" customWidth="1"/>
    <col min="8715" max="8715" width="11.28515625" style="251" customWidth="1"/>
    <col min="8716" max="8716" width="11.42578125" style="251" customWidth="1"/>
    <col min="8717" max="8717" width="40" style="251" customWidth="1"/>
    <col min="8718" max="8720" width="10.5703125" style="251" bestFit="1" customWidth="1"/>
    <col min="8721" max="8960" width="9.140625" style="251"/>
    <col min="8961" max="8961" width="6.42578125" style="251" customWidth="1"/>
    <col min="8962" max="8962" width="42.85546875" style="251" customWidth="1"/>
    <col min="8963" max="8963" width="10.5703125" style="251" customWidth="1"/>
    <col min="8964" max="8964" width="11.140625" style="251" customWidth="1"/>
    <col min="8965" max="8965" width="12.140625" style="251" customWidth="1"/>
    <col min="8966" max="8966" width="10.85546875" style="251" customWidth="1"/>
    <col min="8967" max="8967" width="11.85546875" style="251" customWidth="1"/>
    <col min="8968" max="8968" width="10.28515625" style="251" customWidth="1"/>
    <col min="8969" max="8969" width="10.7109375" style="251" customWidth="1"/>
    <col min="8970" max="8970" width="11" style="251" customWidth="1"/>
    <col min="8971" max="8971" width="11.28515625" style="251" customWidth="1"/>
    <col min="8972" max="8972" width="11.42578125" style="251" customWidth="1"/>
    <col min="8973" max="8973" width="40" style="251" customWidth="1"/>
    <col min="8974" max="8976" width="10.5703125" style="251" bestFit="1" customWidth="1"/>
    <col min="8977" max="9216" width="9.140625" style="251"/>
    <col min="9217" max="9217" width="6.42578125" style="251" customWidth="1"/>
    <col min="9218" max="9218" width="42.85546875" style="251" customWidth="1"/>
    <col min="9219" max="9219" width="10.5703125" style="251" customWidth="1"/>
    <col min="9220" max="9220" width="11.140625" style="251" customWidth="1"/>
    <col min="9221" max="9221" width="12.140625" style="251" customWidth="1"/>
    <col min="9222" max="9222" width="10.85546875" style="251" customWidth="1"/>
    <col min="9223" max="9223" width="11.85546875" style="251" customWidth="1"/>
    <col min="9224" max="9224" width="10.28515625" style="251" customWidth="1"/>
    <col min="9225" max="9225" width="10.7109375" style="251" customWidth="1"/>
    <col min="9226" max="9226" width="11" style="251" customWidth="1"/>
    <col min="9227" max="9227" width="11.28515625" style="251" customWidth="1"/>
    <col min="9228" max="9228" width="11.42578125" style="251" customWidth="1"/>
    <col min="9229" max="9229" width="40" style="251" customWidth="1"/>
    <col min="9230" max="9232" width="10.5703125" style="251" bestFit="1" customWidth="1"/>
    <col min="9233" max="9472" width="9.140625" style="251"/>
    <col min="9473" max="9473" width="6.42578125" style="251" customWidth="1"/>
    <col min="9474" max="9474" width="42.85546875" style="251" customWidth="1"/>
    <col min="9475" max="9475" width="10.5703125" style="251" customWidth="1"/>
    <col min="9476" max="9476" width="11.140625" style="251" customWidth="1"/>
    <col min="9477" max="9477" width="12.140625" style="251" customWidth="1"/>
    <col min="9478" max="9478" width="10.85546875" style="251" customWidth="1"/>
    <col min="9479" max="9479" width="11.85546875" style="251" customWidth="1"/>
    <col min="9480" max="9480" width="10.28515625" style="251" customWidth="1"/>
    <col min="9481" max="9481" width="10.7109375" style="251" customWidth="1"/>
    <col min="9482" max="9482" width="11" style="251" customWidth="1"/>
    <col min="9483" max="9483" width="11.28515625" style="251" customWidth="1"/>
    <col min="9484" max="9484" width="11.42578125" style="251" customWidth="1"/>
    <col min="9485" max="9485" width="40" style="251" customWidth="1"/>
    <col min="9486" max="9488" width="10.5703125" style="251" bestFit="1" customWidth="1"/>
    <col min="9489" max="9728" width="9.140625" style="251"/>
    <col min="9729" max="9729" width="6.42578125" style="251" customWidth="1"/>
    <col min="9730" max="9730" width="42.85546875" style="251" customWidth="1"/>
    <col min="9731" max="9731" width="10.5703125" style="251" customWidth="1"/>
    <col min="9732" max="9732" width="11.140625" style="251" customWidth="1"/>
    <col min="9733" max="9733" width="12.140625" style="251" customWidth="1"/>
    <col min="9734" max="9734" width="10.85546875" style="251" customWidth="1"/>
    <col min="9735" max="9735" width="11.85546875" style="251" customWidth="1"/>
    <col min="9736" max="9736" width="10.28515625" style="251" customWidth="1"/>
    <col min="9737" max="9737" width="10.7109375" style="251" customWidth="1"/>
    <col min="9738" max="9738" width="11" style="251" customWidth="1"/>
    <col min="9739" max="9739" width="11.28515625" style="251" customWidth="1"/>
    <col min="9740" max="9740" width="11.42578125" style="251" customWidth="1"/>
    <col min="9741" max="9741" width="40" style="251" customWidth="1"/>
    <col min="9742" max="9744" width="10.5703125" style="251" bestFit="1" customWidth="1"/>
    <col min="9745" max="9984" width="9.140625" style="251"/>
    <col min="9985" max="9985" width="6.42578125" style="251" customWidth="1"/>
    <col min="9986" max="9986" width="42.85546875" style="251" customWidth="1"/>
    <col min="9987" max="9987" width="10.5703125" style="251" customWidth="1"/>
    <col min="9988" max="9988" width="11.140625" style="251" customWidth="1"/>
    <col min="9989" max="9989" width="12.140625" style="251" customWidth="1"/>
    <col min="9990" max="9990" width="10.85546875" style="251" customWidth="1"/>
    <col min="9991" max="9991" width="11.85546875" style="251" customWidth="1"/>
    <col min="9992" max="9992" width="10.28515625" style="251" customWidth="1"/>
    <col min="9993" max="9993" width="10.7109375" style="251" customWidth="1"/>
    <col min="9994" max="9994" width="11" style="251" customWidth="1"/>
    <col min="9995" max="9995" width="11.28515625" style="251" customWidth="1"/>
    <col min="9996" max="9996" width="11.42578125" style="251" customWidth="1"/>
    <col min="9997" max="9997" width="40" style="251" customWidth="1"/>
    <col min="9998" max="10000" width="10.5703125" style="251" bestFit="1" customWidth="1"/>
    <col min="10001" max="10240" width="9.140625" style="251"/>
    <col min="10241" max="10241" width="6.42578125" style="251" customWidth="1"/>
    <col min="10242" max="10242" width="42.85546875" style="251" customWidth="1"/>
    <col min="10243" max="10243" width="10.5703125" style="251" customWidth="1"/>
    <col min="10244" max="10244" width="11.140625" style="251" customWidth="1"/>
    <col min="10245" max="10245" width="12.140625" style="251" customWidth="1"/>
    <col min="10246" max="10246" width="10.85546875" style="251" customWidth="1"/>
    <col min="10247" max="10247" width="11.85546875" style="251" customWidth="1"/>
    <col min="10248" max="10248" width="10.28515625" style="251" customWidth="1"/>
    <col min="10249" max="10249" width="10.7109375" style="251" customWidth="1"/>
    <col min="10250" max="10250" width="11" style="251" customWidth="1"/>
    <col min="10251" max="10251" width="11.28515625" style="251" customWidth="1"/>
    <col min="10252" max="10252" width="11.42578125" style="251" customWidth="1"/>
    <col min="10253" max="10253" width="40" style="251" customWidth="1"/>
    <col min="10254" max="10256" width="10.5703125" style="251" bestFit="1" customWidth="1"/>
    <col min="10257" max="10496" width="9.140625" style="251"/>
    <col min="10497" max="10497" width="6.42578125" style="251" customWidth="1"/>
    <col min="10498" max="10498" width="42.85546875" style="251" customWidth="1"/>
    <col min="10499" max="10499" width="10.5703125" style="251" customWidth="1"/>
    <col min="10500" max="10500" width="11.140625" style="251" customWidth="1"/>
    <col min="10501" max="10501" width="12.140625" style="251" customWidth="1"/>
    <col min="10502" max="10502" width="10.85546875" style="251" customWidth="1"/>
    <col min="10503" max="10503" width="11.85546875" style="251" customWidth="1"/>
    <col min="10504" max="10504" width="10.28515625" style="251" customWidth="1"/>
    <col min="10505" max="10505" width="10.7109375" style="251" customWidth="1"/>
    <col min="10506" max="10506" width="11" style="251" customWidth="1"/>
    <col min="10507" max="10507" width="11.28515625" style="251" customWidth="1"/>
    <col min="10508" max="10508" width="11.42578125" style="251" customWidth="1"/>
    <col min="10509" max="10509" width="40" style="251" customWidth="1"/>
    <col min="10510" max="10512" width="10.5703125" style="251" bestFit="1" customWidth="1"/>
    <col min="10513" max="10752" width="9.140625" style="251"/>
    <col min="10753" max="10753" width="6.42578125" style="251" customWidth="1"/>
    <col min="10754" max="10754" width="42.85546875" style="251" customWidth="1"/>
    <col min="10755" max="10755" width="10.5703125" style="251" customWidth="1"/>
    <col min="10756" max="10756" width="11.140625" style="251" customWidth="1"/>
    <col min="10757" max="10757" width="12.140625" style="251" customWidth="1"/>
    <col min="10758" max="10758" width="10.85546875" style="251" customWidth="1"/>
    <col min="10759" max="10759" width="11.85546875" style="251" customWidth="1"/>
    <col min="10760" max="10760" width="10.28515625" style="251" customWidth="1"/>
    <col min="10761" max="10761" width="10.7109375" style="251" customWidth="1"/>
    <col min="10762" max="10762" width="11" style="251" customWidth="1"/>
    <col min="10763" max="10763" width="11.28515625" style="251" customWidth="1"/>
    <col min="10764" max="10764" width="11.42578125" style="251" customWidth="1"/>
    <col min="10765" max="10765" width="40" style="251" customWidth="1"/>
    <col min="10766" max="10768" width="10.5703125" style="251" bestFit="1" customWidth="1"/>
    <col min="10769" max="11008" width="9.140625" style="251"/>
    <col min="11009" max="11009" width="6.42578125" style="251" customWidth="1"/>
    <col min="11010" max="11010" width="42.85546875" style="251" customWidth="1"/>
    <col min="11011" max="11011" width="10.5703125" style="251" customWidth="1"/>
    <col min="11012" max="11012" width="11.140625" style="251" customWidth="1"/>
    <col min="11013" max="11013" width="12.140625" style="251" customWidth="1"/>
    <col min="11014" max="11014" width="10.85546875" style="251" customWidth="1"/>
    <col min="11015" max="11015" width="11.85546875" style="251" customWidth="1"/>
    <col min="11016" max="11016" width="10.28515625" style="251" customWidth="1"/>
    <col min="11017" max="11017" width="10.7109375" style="251" customWidth="1"/>
    <col min="11018" max="11018" width="11" style="251" customWidth="1"/>
    <col min="11019" max="11019" width="11.28515625" style="251" customWidth="1"/>
    <col min="11020" max="11020" width="11.42578125" style="251" customWidth="1"/>
    <col min="11021" max="11021" width="40" style="251" customWidth="1"/>
    <col min="11022" max="11024" width="10.5703125" style="251" bestFit="1" customWidth="1"/>
    <col min="11025" max="11264" width="9.140625" style="251"/>
    <col min="11265" max="11265" width="6.42578125" style="251" customWidth="1"/>
    <col min="11266" max="11266" width="42.85546875" style="251" customWidth="1"/>
    <col min="11267" max="11267" width="10.5703125" style="251" customWidth="1"/>
    <col min="11268" max="11268" width="11.140625" style="251" customWidth="1"/>
    <col min="11269" max="11269" width="12.140625" style="251" customWidth="1"/>
    <col min="11270" max="11270" width="10.85546875" style="251" customWidth="1"/>
    <col min="11271" max="11271" width="11.85546875" style="251" customWidth="1"/>
    <col min="11272" max="11272" width="10.28515625" style="251" customWidth="1"/>
    <col min="11273" max="11273" width="10.7109375" style="251" customWidth="1"/>
    <col min="11274" max="11274" width="11" style="251" customWidth="1"/>
    <col min="11275" max="11275" width="11.28515625" style="251" customWidth="1"/>
    <col min="11276" max="11276" width="11.42578125" style="251" customWidth="1"/>
    <col min="11277" max="11277" width="40" style="251" customWidth="1"/>
    <col min="11278" max="11280" width="10.5703125" style="251" bestFit="1" customWidth="1"/>
    <col min="11281" max="11520" width="9.140625" style="251"/>
    <col min="11521" max="11521" width="6.42578125" style="251" customWidth="1"/>
    <col min="11522" max="11522" width="42.85546875" style="251" customWidth="1"/>
    <col min="11523" max="11523" width="10.5703125" style="251" customWidth="1"/>
    <col min="11524" max="11524" width="11.140625" style="251" customWidth="1"/>
    <col min="11525" max="11525" width="12.140625" style="251" customWidth="1"/>
    <col min="11526" max="11526" width="10.85546875" style="251" customWidth="1"/>
    <col min="11527" max="11527" width="11.85546875" style="251" customWidth="1"/>
    <col min="11528" max="11528" width="10.28515625" style="251" customWidth="1"/>
    <col min="11529" max="11529" width="10.7109375" style="251" customWidth="1"/>
    <col min="11530" max="11530" width="11" style="251" customWidth="1"/>
    <col min="11531" max="11531" width="11.28515625" style="251" customWidth="1"/>
    <col min="11532" max="11532" width="11.42578125" style="251" customWidth="1"/>
    <col min="11533" max="11533" width="40" style="251" customWidth="1"/>
    <col min="11534" max="11536" width="10.5703125" style="251" bestFit="1" customWidth="1"/>
    <col min="11537" max="11776" width="9.140625" style="251"/>
    <col min="11777" max="11777" width="6.42578125" style="251" customWidth="1"/>
    <col min="11778" max="11778" width="42.85546875" style="251" customWidth="1"/>
    <col min="11779" max="11779" width="10.5703125" style="251" customWidth="1"/>
    <col min="11780" max="11780" width="11.140625" style="251" customWidth="1"/>
    <col min="11781" max="11781" width="12.140625" style="251" customWidth="1"/>
    <col min="11782" max="11782" width="10.85546875" style="251" customWidth="1"/>
    <col min="11783" max="11783" width="11.85546875" style="251" customWidth="1"/>
    <col min="11784" max="11784" width="10.28515625" style="251" customWidth="1"/>
    <col min="11785" max="11785" width="10.7109375" style="251" customWidth="1"/>
    <col min="11786" max="11786" width="11" style="251" customWidth="1"/>
    <col min="11787" max="11787" width="11.28515625" style="251" customWidth="1"/>
    <col min="11788" max="11788" width="11.42578125" style="251" customWidth="1"/>
    <col min="11789" max="11789" width="40" style="251" customWidth="1"/>
    <col min="11790" max="11792" width="10.5703125" style="251" bestFit="1" customWidth="1"/>
    <col min="11793" max="12032" width="9.140625" style="251"/>
    <col min="12033" max="12033" width="6.42578125" style="251" customWidth="1"/>
    <col min="12034" max="12034" width="42.85546875" style="251" customWidth="1"/>
    <col min="12035" max="12035" width="10.5703125" style="251" customWidth="1"/>
    <col min="12036" max="12036" width="11.140625" style="251" customWidth="1"/>
    <col min="12037" max="12037" width="12.140625" style="251" customWidth="1"/>
    <col min="12038" max="12038" width="10.85546875" style="251" customWidth="1"/>
    <col min="12039" max="12039" width="11.85546875" style="251" customWidth="1"/>
    <col min="12040" max="12040" width="10.28515625" style="251" customWidth="1"/>
    <col min="12041" max="12041" width="10.7109375" style="251" customWidth="1"/>
    <col min="12042" max="12042" width="11" style="251" customWidth="1"/>
    <col min="12043" max="12043" width="11.28515625" style="251" customWidth="1"/>
    <col min="12044" max="12044" width="11.42578125" style="251" customWidth="1"/>
    <col min="12045" max="12045" width="40" style="251" customWidth="1"/>
    <col min="12046" max="12048" width="10.5703125" style="251" bestFit="1" customWidth="1"/>
    <col min="12049" max="12288" width="9.140625" style="251"/>
    <col min="12289" max="12289" width="6.42578125" style="251" customWidth="1"/>
    <col min="12290" max="12290" width="42.85546875" style="251" customWidth="1"/>
    <col min="12291" max="12291" width="10.5703125" style="251" customWidth="1"/>
    <col min="12292" max="12292" width="11.140625" style="251" customWidth="1"/>
    <col min="12293" max="12293" width="12.140625" style="251" customWidth="1"/>
    <col min="12294" max="12294" width="10.85546875" style="251" customWidth="1"/>
    <col min="12295" max="12295" width="11.85546875" style="251" customWidth="1"/>
    <col min="12296" max="12296" width="10.28515625" style="251" customWidth="1"/>
    <col min="12297" max="12297" width="10.7109375" style="251" customWidth="1"/>
    <col min="12298" max="12298" width="11" style="251" customWidth="1"/>
    <col min="12299" max="12299" width="11.28515625" style="251" customWidth="1"/>
    <col min="12300" max="12300" width="11.42578125" style="251" customWidth="1"/>
    <col min="12301" max="12301" width="40" style="251" customWidth="1"/>
    <col min="12302" max="12304" width="10.5703125" style="251" bestFit="1" customWidth="1"/>
    <col min="12305" max="12544" width="9.140625" style="251"/>
    <col min="12545" max="12545" width="6.42578125" style="251" customWidth="1"/>
    <col min="12546" max="12546" width="42.85546875" style="251" customWidth="1"/>
    <col min="12547" max="12547" width="10.5703125" style="251" customWidth="1"/>
    <col min="12548" max="12548" width="11.140625" style="251" customWidth="1"/>
    <col min="12549" max="12549" width="12.140625" style="251" customWidth="1"/>
    <col min="12550" max="12550" width="10.85546875" style="251" customWidth="1"/>
    <col min="12551" max="12551" width="11.85546875" style="251" customWidth="1"/>
    <col min="12552" max="12552" width="10.28515625" style="251" customWidth="1"/>
    <col min="12553" max="12553" width="10.7109375" style="251" customWidth="1"/>
    <col min="12554" max="12554" width="11" style="251" customWidth="1"/>
    <col min="12555" max="12555" width="11.28515625" style="251" customWidth="1"/>
    <col min="12556" max="12556" width="11.42578125" style="251" customWidth="1"/>
    <col min="12557" max="12557" width="40" style="251" customWidth="1"/>
    <col min="12558" max="12560" width="10.5703125" style="251" bestFit="1" customWidth="1"/>
    <col min="12561" max="12800" width="9.140625" style="251"/>
    <col min="12801" max="12801" width="6.42578125" style="251" customWidth="1"/>
    <col min="12802" max="12802" width="42.85546875" style="251" customWidth="1"/>
    <col min="12803" max="12803" width="10.5703125" style="251" customWidth="1"/>
    <col min="12804" max="12804" width="11.140625" style="251" customWidth="1"/>
    <col min="12805" max="12805" width="12.140625" style="251" customWidth="1"/>
    <col min="12806" max="12806" width="10.85546875" style="251" customWidth="1"/>
    <col min="12807" max="12807" width="11.85546875" style="251" customWidth="1"/>
    <col min="12808" max="12808" width="10.28515625" style="251" customWidth="1"/>
    <col min="12809" max="12809" width="10.7109375" style="251" customWidth="1"/>
    <col min="12810" max="12810" width="11" style="251" customWidth="1"/>
    <col min="12811" max="12811" width="11.28515625" style="251" customWidth="1"/>
    <col min="12812" max="12812" width="11.42578125" style="251" customWidth="1"/>
    <col min="12813" max="12813" width="40" style="251" customWidth="1"/>
    <col min="12814" max="12816" width="10.5703125" style="251" bestFit="1" customWidth="1"/>
    <col min="12817" max="13056" width="9.140625" style="251"/>
    <col min="13057" max="13057" width="6.42578125" style="251" customWidth="1"/>
    <col min="13058" max="13058" width="42.85546875" style="251" customWidth="1"/>
    <col min="13059" max="13059" width="10.5703125" style="251" customWidth="1"/>
    <col min="13060" max="13060" width="11.140625" style="251" customWidth="1"/>
    <col min="13061" max="13061" width="12.140625" style="251" customWidth="1"/>
    <col min="13062" max="13062" width="10.85546875" style="251" customWidth="1"/>
    <col min="13063" max="13063" width="11.85546875" style="251" customWidth="1"/>
    <col min="13064" max="13064" width="10.28515625" style="251" customWidth="1"/>
    <col min="13065" max="13065" width="10.7109375" style="251" customWidth="1"/>
    <col min="13066" max="13066" width="11" style="251" customWidth="1"/>
    <col min="13067" max="13067" width="11.28515625" style="251" customWidth="1"/>
    <col min="13068" max="13068" width="11.42578125" style="251" customWidth="1"/>
    <col min="13069" max="13069" width="40" style="251" customWidth="1"/>
    <col min="13070" max="13072" width="10.5703125" style="251" bestFit="1" customWidth="1"/>
    <col min="13073" max="13312" width="9.140625" style="251"/>
    <col min="13313" max="13313" width="6.42578125" style="251" customWidth="1"/>
    <col min="13314" max="13314" width="42.85546875" style="251" customWidth="1"/>
    <col min="13315" max="13315" width="10.5703125" style="251" customWidth="1"/>
    <col min="13316" max="13316" width="11.140625" style="251" customWidth="1"/>
    <col min="13317" max="13317" width="12.140625" style="251" customWidth="1"/>
    <col min="13318" max="13318" width="10.85546875" style="251" customWidth="1"/>
    <col min="13319" max="13319" width="11.85546875" style="251" customWidth="1"/>
    <col min="13320" max="13320" width="10.28515625" style="251" customWidth="1"/>
    <col min="13321" max="13321" width="10.7109375" style="251" customWidth="1"/>
    <col min="13322" max="13322" width="11" style="251" customWidth="1"/>
    <col min="13323" max="13323" width="11.28515625" style="251" customWidth="1"/>
    <col min="13324" max="13324" width="11.42578125" style="251" customWidth="1"/>
    <col min="13325" max="13325" width="40" style="251" customWidth="1"/>
    <col min="13326" max="13328" width="10.5703125" style="251" bestFit="1" customWidth="1"/>
    <col min="13329" max="13568" width="9.140625" style="251"/>
    <col min="13569" max="13569" width="6.42578125" style="251" customWidth="1"/>
    <col min="13570" max="13570" width="42.85546875" style="251" customWidth="1"/>
    <col min="13571" max="13571" width="10.5703125" style="251" customWidth="1"/>
    <col min="13572" max="13572" width="11.140625" style="251" customWidth="1"/>
    <col min="13573" max="13573" width="12.140625" style="251" customWidth="1"/>
    <col min="13574" max="13574" width="10.85546875" style="251" customWidth="1"/>
    <col min="13575" max="13575" width="11.85546875" style="251" customWidth="1"/>
    <col min="13576" max="13576" width="10.28515625" style="251" customWidth="1"/>
    <col min="13577" max="13577" width="10.7109375" style="251" customWidth="1"/>
    <col min="13578" max="13578" width="11" style="251" customWidth="1"/>
    <col min="13579" max="13579" width="11.28515625" style="251" customWidth="1"/>
    <col min="13580" max="13580" width="11.42578125" style="251" customWidth="1"/>
    <col min="13581" max="13581" width="40" style="251" customWidth="1"/>
    <col min="13582" max="13584" width="10.5703125" style="251" bestFit="1" customWidth="1"/>
    <col min="13585" max="13824" width="9.140625" style="251"/>
    <col min="13825" max="13825" width="6.42578125" style="251" customWidth="1"/>
    <col min="13826" max="13826" width="42.85546875" style="251" customWidth="1"/>
    <col min="13827" max="13827" width="10.5703125" style="251" customWidth="1"/>
    <col min="13828" max="13828" width="11.140625" style="251" customWidth="1"/>
    <col min="13829" max="13829" width="12.140625" style="251" customWidth="1"/>
    <col min="13830" max="13830" width="10.85546875" style="251" customWidth="1"/>
    <col min="13831" max="13831" width="11.85546875" style="251" customWidth="1"/>
    <col min="13832" max="13832" width="10.28515625" style="251" customWidth="1"/>
    <col min="13833" max="13833" width="10.7109375" style="251" customWidth="1"/>
    <col min="13834" max="13834" width="11" style="251" customWidth="1"/>
    <col min="13835" max="13835" width="11.28515625" style="251" customWidth="1"/>
    <col min="13836" max="13836" width="11.42578125" style="251" customWidth="1"/>
    <col min="13837" max="13837" width="40" style="251" customWidth="1"/>
    <col min="13838" max="13840" width="10.5703125" style="251" bestFit="1" customWidth="1"/>
    <col min="13841" max="14080" width="9.140625" style="251"/>
    <col min="14081" max="14081" width="6.42578125" style="251" customWidth="1"/>
    <col min="14082" max="14082" width="42.85546875" style="251" customWidth="1"/>
    <col min="14083" max="14083" width="10.5703125" style="251" customWidth="1"/>
    <col min="14084" max="14084" width="11.140625" style="251" customWidth="1"/>
    <col min="14085" max="14085" width="12.140625" style="251" customWidth="1"/>
    <col min="14086" max="14086" width="10.85546875" style="251" customWidth="1"/>
    <col min="14087" max="14087" width="11.85546875" style="251" customWidth="1"/>
    <col min="14088" max="14088" width="10.28515625" style="251" customWidth="1"/>
    <col min="14089" max="14089" width="10.7109375" style="251" customWidth="1"/>
    <col min="14090" max="14090" width="11" style="251" customWidth="1"/>
    <col min="14091" max="14091" width="11.28515625" style="251" customWidth="1"/>
    <col min="14092" max="14092" width="11.42578125" style="251" customWidth="1"/>
    <col min="14093" max="14093" width="40" style="251" customWidth="1"/>
    <col min="14094" max="14096" width="10.5703125" style="251" bestFit="1" customWidth="1"/>
    <col min="14097" max="14336" width="9.140625" style="251"/>
    <col min="14337" max="14337" width="6.42578125" style="251" customWidth="1"/>
    <col min="14338" max="14338" width="42.85546875" style="251" customWidth="1"/>
    <col min="14339" max="14339" width="10.5703125" style="251" customWidth="1"/>
    <col min="14340" max="14340" width="11.140625" style="251" customWidth="1"/>
    <col min="14341" max="14341" width="12.140625" style="251" customWidth="1"/>
    <col min="14342" max="14342" width="10.85546875" style="251" customWidth="1"/>
    <col min="14343" max="14343" width="11.85546875" style="251" customWidth="1"/>
    <col min="14344" max="14344" width="10.28515625" style="251" customWidth="1"/>
    <col min="14345" max="14345" width="10.7109375" style="251" customWidth="1"/>
    <col min="14346" max="14346" width="11" style="251" customWidth="1"/>
    <col min="14347" max="14347" width="11.28515625" style="251" customWidth="1"/>
    <col min="14348" max="14348" width="11.42578125" style="251" customWidth="1"/>
    <col min="14349" max="14349" width="40" style="251" customWidth="1"/>
    <col min="14350" max="14352" width="10.5703125" style="251" bestFit="1" customWidth="1"/>
    <col min="14353" max="14592" width="9.140625" style="251"/>
    <col min="14593" max="14593" width="6.42578125" style="251" customWidth="1"/>
    <col min="14594" max="14594" width="42.85546875" style="251" customWidth="1"/>
    <col min="14595" max="14595" width="10.5703125" style="251" customWidth="1"/>
    <col min="14596" max="14596" width="11.140625" style="251" customWidth="1"/>
    <col min="14597" max="14597" width="12.140625" style="251" customWidth="1"/>
    <col min="14598" max="14598" width="10.85546875" style="251" customWidth="1"/>
    <col min="14599" max="14599" width="11.85546875" style="251" customWidth="1"/>
    <col min="14600" max="14600" width="10.28515625" style="251" customWidth="1"/>
    <col min="14601" max="14601" width="10.7109375" style="251" customWidth="1"/>
    <col min="14602" max="14602" width="11" style="251" customWidth="1"/>
    <col min="14603" max="14603" width="11.28515625" style="251" customWidth="1"/>
    <col min="14604" max="14604" width="11.42578125" style="251" customWidth="1"/>
    <col min="14605" max="14605" width="40" style="251" customWidth="1"/>
    <col min="14606" max="14608" width="10.5703125" style="251" bestFit="1" customWidth="1"/>
    <col min="14609" max="14848" width="9.140625" style="251"/>
    <col min="14849" max="14849" width="6.42578125" style="251" customWidth="1"/>
    <col min="14850" max="14850" width="42.85546875" style="251" customWidth="1"/>
    <col min="14851" max="14851" width="10.5703125" style="251" customWidth="1"/>
    <col min="14852" max="14852" width="11.140625" style="251" customWidth="1"/>
    <col min="14853" max="14853" width="12.140625" style="251" customWidth="1"/>
    <col min="14854" max="14854" width="10.85546875" style="251" customWidth="1"/>
    <col min="14855" max="14855" width="11.85546875" style="251" customWidth="1"/>
    <col min="14856" max="14856" width="10.28515625" style="251" customWidth="1"/>
    <col min="14857" max="14857" width="10.7109375" style="251" customWidth="1"/>
    <col min="14858" max="14858" width="11" style="251" customWidth="1"/>
    <col min="14859" max="14859" width="11.28515625" style="251" customWidth="1"/>
    <col min="14860" max="14860" width="11.42578125" style="251" customWidth="1"/>
    <col min="14861" max="14861" width="40" style="251" customWidth="1"/>
    <col min="14862" max="14864" width="10.5703125" style="251" bestFit="1" customWidth="1"/>
    <col min="14865" max="15104" width="9.140625" style="251"/>
    <col min="15105" max="15105" width="6.42578125" style="251" customWidth="1"/>
    <col min="15106" max="15106" width="42.85546875" style="251" customWidth="1"/>
    <col min="15107" max="15107" width="10.5703125" style="251" customWidth="1"/>
    <col min="15108" max="15108" width="11.140625" style="251" customWidth="1"/>
    <col min="15109" max="15109" width="12.140625" style="251" customWidth="1"/>
    <col min="15110" max="15110" width="10.85546875" style="251" customWidth="1"/>
    <col min="15111" max="15111" width="11.85546875" style="251" customWidth="1"/>
    <col min="15112" max="15112" width="10.28515625" style="251" customWidth="1"/>
    <col min="15113" max="15113" width="10.7109375" style="251" customWidth="1"/>
    <col min="15114" max="15114" width="11" style="251" customWidth="1"/>
    <col min="15115" max="15115" width="11.28515625" style="251" customWidth="1"/>
    <col min="15116" max="15116" width="11.42578125" style="251" customWidth="1"/>
    <col min="15117" max="15117" width="40" style="251" customWidth="1"/>
    <col min="15118" max="15120" width="10.5703125" style="251" bestFit="1" customWidth="1"/>
    <col min="15121" max="15360" width="9.140625" style="251"/>
    <col min="15361" max="15361" width="6.42578125" style="251" customWidth="1"/>
    <col min="15362" max="15362" width="42.85546875" style="251" customWidth="1"/>
    <col min="15363" max="15363" width="10.5703125" style="251" customWidth="1"/>
    <col min="15364" max="15364" width="11.140625" style="251" customWidth="1"/>
    <col min="15365" max="15365" width="12.140625" style="251" customWidth="1"/>
    <col min="15366" max="15366" width="10.85546875" style="251" customWidth="1"/>
    <col min="15367" max="15367" width="11.85546875" style="251" customWidth="1"/>
    <col min="15368" max="15368" width="10.28515625" style="251" customWidth="1"/>
    <col min="15369" max="15369" width="10.7109375" style="251" customWidth="1"/>
    <col min="15370" max="15370" width="11" style="251" customWidth="1"/>
    <col min="15371" max="15371" width="11.28515625" style="251" customWidth="1"/>
    <col min="15372" max="15372" width="11.42578125" style="251" customWidth="1"/>
    <col min="15373" max="15373" width="40" style="251" customWidth="1"/>
    <col min="15374" max="15376" width="10.5703125" style="251" bestFit="1" customWidth="1"/>
    <col min="15377" max="15616" width="9.140625" style="251"/>
    <col min="15617" max="15617" width="6.42578125" style="251" customWidth="1"/>
    <col min="15618" max="15618" width="42.85546875" style="251" customWidth="1"/>
    <col min="15619" max="15619" width="10.5703125" style="251" customWidth="1"/>
    <col min="15620" max="15620" width="11.140625" style="251" customWidth="1"/>
    <col min="15621" max="15621" width="12.140625" style="251" customWidth="1"/>
    <col min="15622" max="15622" width="10.85546875" style="251" customWidth="1"/>
    <col min="15623" max="15623" width="11.85546875" style="251" customWidth="1"/>
    <col min="15624" max="15624" width="10.28515625" style="251" customWidth="1"/>
    <col min="15625" max="15625" width="10.7109375" style="251" customWidth="1"/>
    <col min="15626" max="15626" width="11" style="251" customWidth="1"/>
    <col min="15627" max="15627" width="11.28515625" style="251" customWidth="1"/>
    <col min="15628" max="15628" width="11.42578125" style="251" customWidth="1"/>
    <col min="15629" max="15629" width="40" style="251" customWidth="1"/>
    <col min="15630" max="15632" width="10.5703125" style="251" bestFit="1" customWidth="1"/>
    <col min="15633" max="15872" width="9.140625" style="251"/>
    <col min="15873" max="15873" width="6.42578125" style="251" customWidth="1"/>
    <col min="15874" max="15874" width="42.85546875" style="251" customWidth="1"/>
    <col min="15875" max="15875" width="10.5703125" style="251" customWidth="1"/>
    <col min="15876" max="15876" width="11.140625" style="251" customWidth="1"/>
    <col min="15877" max="15877" width="12.140625" style="251" customWidth="1"/>
    <col min="15878" max="15878" width="10.85546875" style="251" customWidth="1"/>
    <col min="15879" max="15879" width="11.85546875" style="251" customWidth="1"/>
    <col min="15880" max="15880" width="10.28515625" style="251" customWidth="1"/>
    <col min="15881" max="15881" width="10.7109375" style="251" customWidth="1"/>
    <col min="15882" max="15882" width="11" style="251" customWidth="1"/>
    <col min="15883" max="15883" width="11.28515625" style="251" customWidth="1"/>
    <col min="15884" max="15884" width="11.42578125" style="251" customWidth="1"/>
    <col min="15885" max="15885" width="40" style="251" customWidth="1"/>
    <col min="15886" max="15888" width="10.5703125" style="251" bestFit="1" customWidth="1"/>
    <col min="15889" max="16128" width="9.140625" style="251"/>
    <col min="16129" max="16129" width="6.42578125" style="251" customWidth="1"/>
    <col min="16130" max="16130" width="42.85546875" style="251" customWidth="1"/>
    <col min="16131" max="16131" width="10.5703125" style="251" customWidth="1"/>
    <col min="16132" max="16132" width="11.140625" style="251" customWidth="1"/>
    <col min="16133" max="16133" width="12.140625" style="251" customWidth="1"/>
    <col min="16134" max="16134" width="10.85546875" style="251" customWidth="1"/>
    <col min="16135" max="16135" width="11.85546875" style="251" customWidth="1"/>
    <col min="16136" max="16136" width="10.28515625" style="251" customWidth="1"/>
    <col min="16137" max="16137" width="10.7109375" style="251" customWidth="1"/>
    <col min="16138" max="16138" width="11" style="251" customWidth="1"/>
    <col min="16139" max="16139" width="11.28515625" style="251" customWidth="1"/>
    <col min="16140" max="16140" width="11.42578125" style="251" customWidth="1"/>
    <col min="16141" max="16141" width="40" style="251" customWidth="1"/>
    <col min="16142" max="16144" width="10.5703125" style="251" bestFit="1" customWidth="1"/>
    <col min="16145" max="16384" width="9.140625" style="251"/>
  </cols>
  <sheetData>
    <row r="1" spans="1:17" ht="20.25">
      <c r="A1" s="542" t="s">
        <v>552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7">
      <c r="A2" s="544" t="s">
        <v>467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1:17" ht="39" customHeight="1">
      <c r="A3" s="530" t="s">
        <v>0</v>
      </c>
      <c r="B3" s="530" t="s">
        <v>549</v>
      </c>
      <c r="C3" s="241" t="s">
        <v>468</v>
      </c>
      <c r="D3" s="528" t="s">
        <v>553</v>
      </c>
      <c r="E3" s="529"/>
      <c r="F3" s="545" t="s">
        <v>393</v>
      </c>
      <c r="G3" s="546"/>
      <c r="H3" s="528" t="s">
        <v>570</v>
      </c>
      <c r="I3" s="529"/>
      <c r="J3" s="528" t="s">
        <v>551</v>
      </c>
      <c r="K3" s="529"/>
      <c r="L3" s="528" t="s">
        <v>550</v>
      </c>
      <c r="M3" s="529"/>
    </row>
    <row r="4" spans="1:17">
      <c r="A4" s="531"/>
      <c r="B4" s="531"/>
      <c r="C4" s="241" t="s">
        <v>9</v>
      </c>
      <c r="D4" s="242" t="s">
        <v>7</v>
      </c>
      <c r="E4" s="243" t="s">
        <v>8</v>
      </c>
      <c r="F4" s="242" t="s">
        <v>7</v>
      </c>
      <c r="G4" s="243" t="s">
        <v>8</v>
      </c>
      <c r="H4" s="242" t="s">
        <v>7</v>
      </c>
      <c r="I4" s="243" t="s">
        <v>8</v>
      </c>
      <c r="J4" s="242" t="s">
        <v>7</v>
      </c>
      <c r="K4" s="243" t="s">
        <v>8</v>
      </c>
      <c r="L4" s="242" t="s">
        <v>7</v>
      </c>
      <c r="M4" s="243" t="s">
        <v>8</v>
      </c>
    </row>
    <row r="5" spans="1:17" ht="18.75" customHeight="1">
      <c r="A5" s="537" t="s">
        <v>455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</row>
    <row r="6" spans="1:17" ht="31.5">
      <c r="A6" s="324">
        <v>1</v>
      </c>
      <c r="B6" s="244" t="s">
        <v>456</v>
      </c>
      <c r="C6" s="245"/>
      <c r="D6" s="246"/>
      <c r="E6" s="247"/>
      <c r="F6" s="246">
        <f>D6</f>
        <v>0</v>
      </c>
      <c r="G6" s="247">
        <f>C6+E6</f>
        <v>0</v>
      </c>
      <c r="H6" s="246"/>
      <c r="I6" s="247"/>
      <c r="J6" s="246"/>
      <c r="K6" s="247"/>
      <c r="L6" s="307"/>
      <c r="M6" s="307"/>
      <c r="O6" s="410"/>
    </row>
    <row r="7" spans="1:17">
      <c r="A7" s="532">
        <v>2</v>
      </c>
      <c r="B7" s="244" t="s">
        <v>470</v>
      </c>
      <c r="C7" s="245"/>
      <c r="D7" s="249"/>
      <c r="E7" s="245"/>
      <c r="F7" s="246"/>
      <c r="G7" s="247"/>
      <c r="H7" s="249"/>
      <c r="I7" s="245"/>
      <c r="J7" s="249"/>
      <c r="K7" s="245"/>
      <c r="L7" s="307"/>
      <c r="M7" s="307"/>
    </row>
    <row r="8" spans="1:17">
      <c r="A8" s="539"/>
      <c r="B8" s="244" t="s">
        <v>471</v>
      </c>
      <c r="C8" s="245"/>
      <c r="D8" s="249"/>
      <c r="E8" s="245"/>
      <c r="F8" s="246">
        <f t="shared" ref="F8:F17" si="0">D8</f>
        <v>0</v>
      </c>
      <c r="G8" s="247">
        <f t="shared" ref="G8:G17" si="1">C8+E8</f>
        <v>0</v>
      </c>
      <c r="H8" s="249"/>
      <c r="I8" s="245"/>
      <c r="J8" s="249"/>
      <c r="K8" s="245"/>
      <c r="L8" s="307"/>
      <c r="M8" s="307"/>
      <c r="O8" s="410"/>
      <c r="Q8" s="410"/>
    </row>
    <row r="9" spans="1:17">
      <c r="A9" s="539"/>
      <c r="B9" s="244" t="s">
        <v>472</v>
      </c>
      <c r="C9" s="245"/>
      <c r="D9" s="249"/>
      <c r="E9" s="245"/>
      <c r="F9" s="246">
        <f t="shared" si="0"/>
        <v>0</v>
      </c>
      <c r="G9" s="247">
        <f t="shared" si="1"/>
        <v>0</v>
      </c>
      <c r="H9" s="249"/>
      <c r="I9" s="245"/>
      <c r="J9" s="249"/>
      <c r="K9" s="245"/>
      <c r="L9" s="307"/>
      <c r="M9" s="307"/>
    </row>
    <row r="10" spans="1:17">
      <c r="A10" s="539"/>
      <c r="B10" s="244" t="s">
        <v>473</v>
      </c>
      <c r="C10" s="245"/>
      <c r="D10" s="249"/>
      <c r="E10" s="245"/>
      <c r="F10" s="246">
        <f t="shared" si="0"/>
        <v>0</v>
      </c>
      <c r="G10" s="247">
        <f t="shared" si="1"/>
        <v>0</v>
      </c>
      <c r="H10" s="249"/>
      <c r="I10" s="245"/>
      <c r="J10" s="249"/>
      <c r="K10" s="245"/>
      <c r="L10" s="307"/>
      <c r="M10" s="307"/>
    </row>
    <row r="11" spans="1:17">
      <c r="A11" s="533"/>
      <c r="B11" s="250" t="s">
        <v>474</v>
      </c>
      <c r="C11" s="245"/>
      <c r="D11" s="249"/>
      <c r="E11" s="245"/>
      <c r="F11" s="246">
        <f t="shared" si="0"/>
        <v>0</v>
      </c>
      <c r="G11" s="247">
        <f t="shared" si="1"/>
        <v>0</v>
      </c>
      <c r="H11" s="249"/>
      <c r="I11" s="245"/>
      <c r="J11" s="249"/>
      <c r="K11" s="245"/>
      <c r="L11" s="307"/>
      <c r="M11" s="307"/>
    </row>
    <row r="12" spans="1:17">
      <c r="A12" s="324">
        <v>3</v>
      </c>
      <c r="B12" s="244" t="s">
        <v>475</v>
      </c>
      <c r="C12" s="245"/>
      <c r="D12" s="249"/>
      <c r="E12" s="245"/>
      <c r="F12" s="246">
        <f t="shared" si="0"/>
        <v>0</v>
      </c>
      <c r="G12" s="247">
        <f t="shared" si="1"/>
        <v>0</v>
      </c>
      <c r="H12" s="249"/>
      <c r="I12" s="245"/>
      <c r="J12" s="249"/>
      <c r="K12" s="245"/>
      <c r="L12" s="307"/>
      <c r="M12" s="307"/>
    </row>
    <row r="13" spans="1:17">
      <c r="A13" s="324">
        <v>4</v>
      </c>
      <c r="B13" s="244" t="s">
        <v>476</v>
      </c>
      <c r="C13" s="245"/>
      <c r="D13" s="249"/>
      <c r="E13" s="245"/>
      <c r="F13" s="246">
        <f t="shared" si="0"/>
        <v>0</v>
      </c>
      <c r="G13" s="247">
        <f t="shared" si="1"/>
        <v>0</v>
      </c>
      <c r="H13" s="249"/>
      <c r="I13" s="245"/>
      <c r="J13" s="249"/>
      <c r="K13" s="245"/>
      <c r="L13" s="307"/>
      <c r="M13" s="307"/>
    </row>
    <row r="14" spans="1:17" s="411" customFormat="1">
      <c r="A14" s="281">
        <v>5</v>
      </c>
      <c r="B14" s="282" t="s">
        <v>394</v>
      </c>
      <c r="C14" s="283"/>
      <c r="D14" s="284"/>
      <c r="E14" s="283">
        <f>'[17]Annexure IV-Vcosting sheet'!$Z$510</f>
        <v>23.384999999999998</v>
      </c>
      <c r="F14" s="284">
        <f t="shared" si="0"/>
        <v>0</v>
      </c>
      <c r="G14" s="283">
        <f t="shared" si="1"/>
        <v>23.384999999999998</v>
      </c>
      <c r="H14" s="284"/>
      <c r="I14" s="283">
        <f>'Annexure IV-Vcosting sheet'!$F$510</f>
        <v>7.0549999999999997</v>
      </c>
      <c r="J14" s="284"/>
      <c r="K14" s="283">
        <f>'Annexure IV-Vcosting sheet'!$J$510</f>
        <v>7.0370000000000008</v>
      </c>
      <c r="L14" s="307"/>
      <c r="M14" s="307">
        <f>K14/G14</f>
        <v>0.30091939277314522</v>
      </c>
    </row>
    <row r="15" spans="1:17">
      <c r="A15" s="324">
        <v>6</v>
      </c>
      <c r="B15" s="244" t="s">
        <v>441</v>
      </c>
      <c r="C15" s="245"/>
      <c r="D15" s="249">
        <f>'[17]Annexure IV-Vcosting sheet'!$Y$337</f>
        <v>244</v>
      </c>
      <c r="E15" s="245">
        <f>'[17]Annexure IV-Vcosting sheet'!$Z$337</f>
        <v>7.3199999999999994</v>
      </c>
      <c r="F15" s="246">
        <f t="shared" si="0"/>
        <v>244</v>
      </c>
      <c r="G15" s="247">
        <f t="shared" si="1"/>
        <v>7.3199999999999994</v>
      </c>
      <c r="H15" s="249">
        <f>'Annexure IV-Vcosting sheet'!$E$337</f>
        <v>231</v>
      </c>
      <c r="I15" s="245">
        <f>'Annexure IV-Vcosting sheet'!$F$337</f>
        <v>6.51</v>
      </c>
      <c r="J15" s="249">
        <f>'Annexure IV-Vcosting sheet'!$I$337</f>
        <v>231</v>
      </c>
      <c r="K15" s="245">
        <f>'Annexure IV-Vcosting sheet'!$J$337</f>
        <v>5.25</v>
      </c>
      <c r="L15" s="307">
        <f>J15/F15</f>
        <v>0.94672131147540983</v>
      </c>
      <c r="M15" s="307">
        <f>K15/G15</f>
        <v>0.71721311475409844</v>
      </c>
    </row>
    <row r="16" spans="1:17">
      <c r="A16" s="324">
        <v>7</v>
      </c>
      <c r="B16" s="244" t="s">
        <v>206</v>
      </c>
      <c r="C16" s="245"/>
      <c r="D16" s="249">
        <f>'[17]Annexure IV-Vcosting sheet'!$Y$326</f>
        <v>401</v>
      </c>
      <c r="E16" s="245">
        <f>'[17]Annexure IV-Vcosting sheet'!$Z$326</f>
        <v>22.410000000000004</v>
      </c>
      <c r="F16" s="246">
        <f t="shared" si="0"/>
        <v>401</v>
      </c>
      <c r="G16" s="247">
        <f t="shared" si="1"/>
        <v>22.410000000000004</v>
      </c>
      <c r="H16" s="249">
        <f>'Annexure IV-Vcosting sheet'!$E$326</f>
        <v>399</v>
      </c>
      <c r="I16" s="245">
        <f>'Annexure IV-Vcosting sheet'!$F$326</f>
        <v>22.310000000000002</v>
      </c>
      <c r="J16" s="249">
        <f>'Annexure IV-Vcosting sheet'!$I$326</f>
        <v>401</v>
      </c>
      <c r="K16" s="245">
        <f>'Annexure IV-Vcosting sheet'!$J$326</f>
        <v>22.41</v>
      </c>
      <c r="L16" s="307">
        <f>J16/F16</f>
        <v>1</v>
      </c>
      <c r="M16" s="307">
        <f>K16/G16</f>
        <v>0.99999999999999989</v>
      </c>
    </row>
    <row r="17" spans="1:16">
      <c r="A17" s="324">
        <v>8</v>
      </c>
      <c r="B17" s="244" t="s">
        <v>478</v>
      </c>
      <c r="C17" s="245"/>
      <c r="D17" s="249">
        <f>'[17]Annexure IV-Vcosting sheet'!$Y$386</f>
        <v>1</v>
      </c>
      <c r="E17" s="245">
        <f>'[17]Annexure IV-Vcosting sheet'!$Z$386</f>
        <v>76.930000000000007</v>
      </c>
      <c r="F17" s="246">
        <f t="shared" si="0"/>
        <v>1</v>
      </c>
      <c r="G17" s="247">
        <f t="shared" si="1"/>
        <v>76.930000000000007</v>
      </c>
      <c r="H17" s="249">
        <f>'Annexure IV-Vcosting sheet'!$E$383</f>
        <v>1</v>
      </c>
      <c r="I17" s="245">
        <f>'Annexure IV-Vcosting sheet'!$F$383</f>
        <v>30.97</v>
      </c>
      <c r="J17" s="249">
        <f>'Annexure IV-Vcosting sheet'!$I$383</f>
        <v>1</v>
      </c>
      <c r="K17" s="245">
        <f>'Annexure IV-Vcosting sheet'!$J$383</f>
        <v>42.61</v>
      </c>
      <c r="L17" s="307">
        <f>J17/F17</f>
        <v>1</v>
      </c>
      <c r="M17" s="307">
        <f>K17/G17</f>
        <v>0.55388015078642916</v>
      </c>
    </row>
    <row r="18" spans="1:16">
      <c r="A18" s="540" t="s">
        <v>102</v>
      </c>
      <c r="B18" s="541"/>
      <c r="C18" s="253">
        <f t="shared" ref="C18:K18" si="2">SUM(C6:C17)</f>
        <v>0</v>
      </c>
      <c r="D18" s="254">
        <f t="shared" si="2"/>
        <v>646</v>
      </c>
      <c r="E18" s="253">
        <f t="shared" si="2"/>
        <v>130.04500000000002</v>
      </c>
      <c r="F18" s="254">
        <f t="shared" si="2"/>
        <v>646</v>
      </c>
      <c r="G18" s="253">
        <f>SUM(G6:G17)</f>
        <v>130.04500000000002</v>
      </c>
      <c r="H18" s="254">
        <f t="shared" ref="H18:I18" si="3">SUM(H6:H17)</f>
        <v>631</v>
      </c>
      <c r="I18" s="253">
        <f t="shared" si="3"/>
        <v>66.844999999999999</v>
      </c>
      <c r="J18" s="254">
        <f t="shared" si="2"/>
        <v>633</v>
      </c>
      <c r="K18" s="253">
        <f t="shared" si="2"/>
        <v>77.307000000000002</v>
      </c>
      <c r="L18" s="315">
        <f>J18/F18</f>
        <v>0.97987616099071206</v>
      </c>
      <c r="M18" s="315">
        <f>K18/G18</f>
        <v>0.5944634549578991</v>
      </c>
    </row>
    <row r="19" spans="1:16" s="412" customFormat="1" ht="18.75">
      <c r="A19" s="537" t="s">
        <v>461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</row>
    <row r="20" spans="1:16">
      <c r="A20" s="324">
        <v>9</v>
      </c>
      <c r="B20" s="244" t="s">
        <v>481</v>
      </c>
      <c r="C20" s="245"/>
      <c r="D20" s="249">
        <f>'[17]Annexure IV-Vcosting sheet'!$Y$147</f>
        <v>24</v>
      </c>
      <c r="E20" s="245">
        <f>'[17]Annexure IV-Vcosting sheet'!$Z$147</f>
        <v>0.72</v>
      </c>
      <c r="F20" s="246">
        <f t="shared" ref="F20:F39" si="4">D20</f>
        <v>24</v>
      </c>
      <c r="G20" s="247">
        <f t="shared" ref="G20:G39" si="5">C20+E20</f>
        <v>0.72</v>
      </c>
      <c r="H20" s="249">
        <f>'Annexure IV-Vcosting sheet'!$E$145</f>
        <v>18</v>
      </c>
      <c r="I20" s="245">
        <f>'Annexure IV-Vcosting sheet'!$F$145</f>
        <v>0.54</v>
      </c>
      <c r="J20" s="249">
        <f>'Annexure IV-Vcosting sheet'!$I$145</f>
        <v>24</v>
      </c>
      <c r="K20" s="245">
        <f>'Annexure IV-Vcosting sheet'!$J$145</f>
        <v>0.72</v>
      </c>
      <c r="L20" s="307">
        <f>J20/F20</f>
        <v>1</v>
      </c>
      <c r="M20" s="307">
        <f>K20/G20</f>
        <v>1</v>
      </c>
    </row>
    <row r="21" spans="1:16" ht="47.25">
      <c r="A21" s="532">
        <v>10</v>
      </c>
      <c r="B21" s="244" t="s">
        <v>482</v>
      </c>
      <c r="C21" s="245"/>
      <c r="D21" s="249"/>
      <c r="E21" s="256"/>
      <c r="F21" s="246"/>
      <c r="G21" s="247"/>
      <c r="H21" s="249"/>
      <c r="I21" s="256"/>
      <c r="J21" s="249"/>
      <c r="K21" s="256"/>
      <c r="L21" s="307"/>
      <c r="M21" s="307"/>
      <c r="P21" s="251">
        <f>0.03*115</f>
        <v>3.4499999999999997</v>
      </c>
    </row>
    <row r="22" spans="1:16">
      <c r="A22" s="539"/>
      <c r="B22" s="257" t="s">
        <v>104</v>
      </c>
      <c r="C22" s="253"/>
      <c r="D22" s="249"/>
      <c r="E22" s="256"/>
      <c r="F22" s="246"/>
      <c r="G22" s="247"/>
      <c r="H22" s="249"/>
      <c r="I22" s="256"/>
      <c r="J22" s="249"/>
      <c r="K22" s="256"/>
      <c r="L22" s="307"/>
      <c r="M22" s="307"/>
    </row>
    <row r="23" spans="1:16">
      <c r="A23" s="539"/>
      <c r="B23" s="244" t="s">
        <v>483</v>
      </c>
      <c r="C23" s="245"/>
      <c r="D23" s="249"/>
      <c r="E23" s="245"/>
      <c r="F23" s="246">
        <f t="shared" si="4"/>
        <v>0</v>
      </c>
      <c r="G23" s="247">
        <f t="shared" si="5"/>
        <v>0</v>
      </c>
      <c r="H23" s="249"/>
      <c r="I23" s="245"/>
      <c r="J23" s="249"/>
      <c r="K23" s="245"/>
      <c r="L23" s="307"/>
      <c r="M23" s="307"/>
    </row>
    <row r="24" spans="1:16" ht="31.5">
      <c r="A24" s="539"/>
      <c r="B24" s="257" t="s">
        <v>484</v>
      </c>
      <c r="C24" s="253"/>
      <c r="D24" s="249"/>
      <c r="E24" s="256"/>
      <c r="F24" s="246"/>
      <c r="G24" s="247"/>
      <c r="H24" s="249"/>
      <c r="I24" s="256"/>
      <c r="J24" s="249"/>
      <c r="K24" s="256"/>
      <c r="L24" s="307"/>
      <c r="M24" s="307"/>
    </row>
    <row r="25" spans="1:16">
      <c r="A25" s="539"/>
      <c r="B25" s="244" t="s">
        <v>485</v>
      </c>
      <c r="C25" s="245"/>
      <c r="D25" s="249"/>
      <c r="E25" s="245"/>
      <c r="F25" s="246">
        <f t="shared" si="4"/>
        <v>0</v>
      </c>
      <c r="G25" s="247">
        <f t="shared" si="5"/>
        <v>0</v>
      </c>
      <c r="H25" s="249"/>
      <c r="I25" s="245"/>
      <c r="J25" s="249"/>
      <c r="K25" s="245"/>
      <c r="L25" s="307"/>
      <c r="M25" s="307"/>
    </row>
    <row r="26" spans="1:16">
      <c r="A26" s="539"/>
      <c r="B26" s="257" t="s">
        <v>486</v>
      </c>
      <c r="C26" s="253"/>
      <c r="D26" s="249"/>
      <c r="E26" s="256"/>
      <c r="F26" s="246"/>
      <c r="G26" s="247"/>
      <c r="H26" s="249"/>
      <c r="I26" s="256"/>
      <c r="J26" s="249"/>
      <c r="K26" s="256"/>
      <c r="L26" s="307"/>
      <c r="M26" s="307"/>
    </row>
    <row r="27" spans="1:16">
      <c r="A27" s="539"/>
      <c r="B27" s="244" t="s">
        <v>487</v>
      </c>
      <c r="C27" s="245"/>
      <c r="D27" s="249">
        <f>'[17]Annexure IV-Vcosting sheet'!$Y$164</f>
        <v>173</v>
      </c>
      <c r="E27" s="245">
        <f>'[17]Annexure IV-Vcosting sheet'!$Z$164</f>
        <v>10.379999999999999</v>
      </c>
      <c r="F27" s="246">
        <f t="shared" si="4"/>
        <v>173</v>
      </c>
      <c r="G27" s="247">
        <f t="shared" si="5"/>
        <v>10.379999999999999</v>
      </c>
      <c r="H27" s="249">
        <f>'Annexure IV-Vcosting sheet'!$E$164</f>
        <v>144</v>
      </c>
      <c r="I27" s="245">
        <f>'Annexure IV-Vcosting sheet'!$F$164</f>
        <v>0</v>
      </c>
      <c r="J27" s="249">
        <f>'Annexure IV-Vcosting sheet'!$I$164</f>
        <v>144</v>
      </c>
      <c r="K27" s="245">
        <f>'Annexure IV-Vcosting sheet'!$J$164</f>
        <v>0</v>
      </c>
      <c r="L27" s="307">
        <f>J27/F27</f>
        <v>0.83236994219653182</v>
      </c>
      <c r="M27" s="307">
        <f>K27/G27</f>
        <v>0</v>
      </c>
    </row>
    <row r="28" spans="1:16" ht="47.25">
      <c r="A28" s="539"/>
      <c r="B28" s="257" t="s">
        <v>489</v>
      </c>
      <c r="C28" s="253"/>
      <c r="D28" s="249"/>
      <c r="E28" s="256"/>
      <c r="F28" s="246"/>
      <c r="G28" s="247"/>
      <c r="H28" s="249"/>
      <c r="I28" s="256"/>
      <c r="J28" s="249"/>
      <c r="K28" s="256"/>
      <c r="L28" s="307"/>
      <c r="M28" s="307"/>
    </row>
    <row r="29" spans="1:16">
      <c r="A29" s="539"/>
      <c r="B29" s="244" t="s">
        <v>487</v>
      </c>
      <c r="C29" s="245"/>
      <c r="D29" s="249"/>
      <c r="E29" s="245"/>
      <c r="F29" s="246">
        <f t="shared" si="4"/>
        <v>0</v>
      </c>
      <c r="G29" s="247">
        <f t="shared" si="5"/>
        <v>0</v>
      </c>
      <c r="H29" s="249"/>
      <c r="I29" s="245"/>
      <c r="J29" s="249"/>
      <c r="K29" s="245"/>
      <c r="L29" s="307"/>
      <c r="M29" s="307"/>
    </row>
    <row r="30" spans="1:16" ht="31.5">
      <c r="A30" s="539"/>
      <c r="B30" s="258" t="s">
        <v>113</v>
      </c>
      <c r="C30" s="253"/>
      <c r="D30" s="249"/>
      <c r="E30" s="256"/>
      <c r="F30" s="246"/>
      <c r="G30" s="247"/>
      <c r="H30" s="249"/>
      <c r="I30" s="256"/>
      <c r="J30" s="249"/>
      <c r="K30" s="256"/>
      <c r="L30" s="307"/>
      <c r="M30" s="307"/>
    </row>
    <row r="31" spans="1:16">
      <c r="A31" s="539"/>
      <c r="B31" s="244" t="s">
        <v>490</v>
      </c>
      <c r="C31" s="245"/>
      <c r="D31" s="249"/>
      <c r="E31" s="245"/>
      <c r="F31" s="246">
        <f t="shared" si="4"/>
        <v>0</v>
      </c>
      <c r="G31" s="247">
        <f t="shared" si="5"/>
        <v>0</v>
      </c>
      <c r="H31" s="249"/>
      <c r="I31" s="245"/>
      <c r="J31" s="249"/>
      <c r="K31" s="245"/>
      <c r="L31" s="307"/>
      <c r="M31" s="307"/>
    </row>
    <row r="32" spans="1:16" ht="31.5">
      <c r="A32" s="539"/>
      <c r="B32" s="258" t="s">
        <v>114</v>
      </c>
      <c r="C32" s="253"/>
      <c r="D32" s="249"/>
      <c r="E32" s="256"/>
      <c r="F32" s="246"/>
      <c r="G32" s="247"/>
      <c r="H32" s="249"/>
      <c r="I32" s="256"/>
      <c r="J32" s="249"/>
      <c r="K32" s="256"/>
      <c r="L32" s="307"/>
      <c r="M32" s="307"/>
    </row>
    <row r="33" spans="1:13">
      <c r="A33" s="533"/>
      <c r="B33" s="250" t="s">
        <v>491</v>
      </c>
      <c r="C33" s="245"/>
      <c r="D33" s="249"/>
      <c r="E33" s="245"/>
      <c r="F33" s="246">
        <f t="shared" si="4"/>
        <v>0</v>
      </c>
      <c r="G33" s="247">
        <f t="shared" si="5"/>
        <v>0</v>
      </c>
      <c r="H33" s="249"/>
      <c r="I33" s="245"/>
      <c r="J33" s="249"/>
      <c r="K33" s="245"/>
      <c r="L33" s="307"/>
      <c r="M33" s="307"/>
    </row>
    <row r="34" spans="1:13">
      <c r="A34" s="324">
        <v>11</v>
      </c>
      <c r="B34" s="244" t="s">
        <v>492</v>
      </c>
      <c r="C34" s="245"/>
      <c r="D34" s="249">
        <f>'[17]Annexure IV-Vcosting sheet'!$Y$283</f>
        <v>3376</v>
      </c>
      <c r="E34" s="245">
        <f>'[17]Annexure IV-Vcosting sheet'!$Z$283</f>
        <v>16.879999999999995</v>
      </c>
      <c r="F34" s="246">
        <f t="shared" si="4"/>
        <v>3376</v>
      </c>
      <c r="G34" s="247">
        <f t="shared" si="5"/>
        <v>16.879999999999995</v>
      </c>
      <c r="H34" s="249">
        <f>'Annexure IV-Vcosting sheet'!$E$283</f>
        <v>176</v>
      </c>
      <c r="I34" s="245">
        <f>'Annexure IV-Vcosting sheet'!$F$283</f>
        <v>1.8400000000000003</v>
      </c>
      <c r="J34" s="249">
        <f>'Annexure IV-Vcosting sheet'!$I$283</f>
        <v>0</v>
      </c>
      <c r="K34" s="245">
        <f>'Annexure IV-Vcosting sheet'!$J$283</f>
        <v>0</v>
      </c>
      <c r="L34" s="307">
        <f>J34/F34</f>
        <v>0</v>
      </c>
      <c r="M34" s="307">
        <f>K34/G34</f>
        <v>0</v>
      </c>
    </row>
    <row r="35" spans="1:13" ht="31.5">
      <c r="A35" s="532">
        <v>12</v>
      </c>
      <c r="B35" s="244" t="s">
        <v>493</v>
      </c>
      <c r="C35" s="245"/>
      <c r="D35" s="249"/>
      <c r="E35" s="256"/>
      <c r="F35" s="246"/>
      <c r="G35" s="247"/>
      <c r="H35" s="249"/>
      <c r="I35" s="256"/>
      <c r="J35" s="249"/>
      <c r="K35" s="256"/>
      <c r="L35" s="307"/>
      <c r="M35" s="307"/>
    </row>
    <row r="36" spans="1:13">
      <c r="A36" s="539"/>
      <c r="B36" s="250" t="s">
        <v>494</v>
      </c>
      <c r="C36" s="245"/>
      <c r="D36" s="249">
        <v>1</v>
      </c>
      <c r="E36" s="245">
        <f>'[17]Annexure IV-Vcosting sheet'!$Z$297</f>
        <v>33.905599999999993</v>
      </c>
      <c r="F36" s="246">
        <f t="shared" si="4"/>
        <v>1</v>
      </c>
      <c r="G36" s="247">
        <f t="shared" si="5"/>
        <v>33.905599999999993</v>
      </c>
      <c r="H36" s="249">
        <f>'Annexure IV-Vcosting sheet'!$E$294</f>
        <v>0</v>
      </c>
      <c r="I36" s="245">
        <f>'Annexure IV-Vcosting sheet'!$F$297</f>
        <v>18.740000000000002</v>
      </c>
      <c r="J36" s="249">
        <f>'Annexure IV-Vcosting sheet'!$I$294</f>
        <v>1</v>
      </c>
      <c r="K36" s="245">
        <f>'Annexure IV-Vcosting sheet'!$J$297</f>
        <v>31.991999999999997</v>
      </c>
      <c r="L36" s="307">
        <f t="shared" ref="L36:M39" si="6">J36/F36</f>
        <v>1</v>
      </c>
      <c r="M36" s="307">
        <f t="shared" si="6"/>
        <v>0.94356094568448878</v>
      </c>
    </row>
    <row r="37" spans="1:13">
      <c r="A37" s="533"/>
      <c r="B37" s="250" t="s">
        <v>495</v>
      </c>
      <c r="C37" s="245"/>
      <c r="D37" s="249">
        <v>22</v>
      </c>
      <c r="E37" s="245">
        <f>'[17]Annexure IV-Vcosting sheet'!$Z$306</f>
        <v>3.7399999999999998</v>
      </c>
      <c r="F37" s="246">
        <f t="shared" si="4"/>
        <v>22</v>
      </c>
      <c r="G37" s="247">
        <f t="shared" si="5"/>
        <v>3.7399999999999998</v>
      </c>
      <c r="H37" s="249">
        <f>'Annexure IV-Vcosting sheet'!$E$306</f>
        <v>0</v>
      </c>
      <c r="I37" s="245">
        <f>'Annexure IV-Vcosting sheet'!$F$306</f>
        <v>0</v>
      </c>
      <c r="J37" s="249">
        <f>'Annexure IV-Vcosting sheet'!$I$306</f>
        <v>11</v>
      </c>
      <c r="K37" s="245">
        <f>'Annexure IV-Vcosting sheet'!$J$306</f>
        <v>2.54</v>
      </c>
      <c r="L37" s="307">
        <f t="shared" si="6"/>
        <v>0.5</v>
      </c>
      <c r="M37" s="307">
        <f t="shared" si="6"/>
        <v>0.67914438502673802</v>
      </c>
    </row>
    <row r="38" spans="1:13" ht="31.5">
      <c r="A38" s="324">
        <v>13</v>
      </c>
      <c r="B38" s="244" t="s">
        <v>496</v>
      </c>
      <c r="C38" s="245"/>
      <c r="D38" s="249">
        <f>'[17]Annexure IV-Vcosting sheet'!$Y$388+'[17]Annexure IV-Vcosting sheet'!$Y$389+'[17]Annexure IV-Vcosting sheet'!$Y$390</f>
        <v>71454</v>
      </c>
      <c r="E38" s="245">
        <f>'[17]Annexure IV-Vcosting sheet'!$Z$388+'[17]Annexure IV-Vcosting sheet'!$Z$389+'[17]Annexure IV-Vcosting sheet'!$Z$390</f>
        <v>60.41</v>
      </c>
      <c r="F38" s="246">
        <f t="shared" si="4"/>
        <v>71454</v>
      </c>
      <c r="G38" s="247">
        <f t="shared" si="5"/>
        <v>60.41</v>
      </c>
      <c r="H38" s="249">
        <f>'Annexure IV-Vcosting sheet'!$E$388+'Annexure IV-Vcosting sheet'!$E$389+'Annexure IV-Vcosting sheet'!$E$390</f>
        <v>0</v>
      </c>
      <c r="I38" s="245">
        <f>'Annexure IV-Vcosting sheet'!$F$388+'Annexure IV-Vcosting sheet'!$F$389+'Annexure IV-Vcosting sheet'!$F$390</f>
        <v>0</v>
      </c>
      <c r="J38" s="249">
        <f>'Annexure IV-Vcosting sheet'!$I$388+'Annexure IV-Vcosting sheet'!$I$389+'Annexure IV-Vcosting sheet'!$I$390</f>
        <v>0</v>
      </c>
      <c r="K38" s="245">
        <f>'Annexure IV-Vcosting sheet'!$J$388+'Annexure IV-Vcosting sheet'!$J$389+'Annexure IV-Vcosting sheet'!$J$390</f>
        <v>0</v>
      </c>
      <c r="L38" s="307">
        <f t="shared" si="6"/>
        <v>0</v>
      </c>
      <c r="M38" s="307">
        <f t="shared" si="6"/>
        <v>0</v>
      </c>
    </row>
    <row r="39" spans="1:13">
      <c r="A39" s="532">
        <v>14</v>
      </c>
      <c r="B39" s="244" t="s">
        <v>498</v>
      </c>
      <c r="C39" s="245"/>
      <c r="D39" s="249">
        <f>'[17]Annexure IV-Vcosting sheet'!$Y$311</f>
        <v>1</v>
      </c>
      <c r="E39" s="245">
        <f>'[17]Annexure IV-Vcosting sheet'!$Z$311</f>
        <v>50</v>
      </c>
      <c r="F39" s="246">
        <f t="shared" si="4"/>
        <v>1</v>
      </c>
      <c r="G39" s="247">
        <f t="shared" si="5"/>
        <v>50</v>
      </c>
      <c r="H39" s="249">
        <f>'Annexure IV-Vcosting sheet'!$E$311</f>
        <v>0</v>
      </c>
      <c r="I39" s="245">
        <f>'Annexure IV-Vcosting sheet'!$F$311</f>
        <v>0</v>
      </c>
      <c r="J39" s="249">
        <f>'Annexure IV-Vcosting sheet'!$I$311</f>
        <v>0</v>
      </c>
      <c r="K39" s="245">
        <f>'Annexure IV-Vcosting sheet'!$J$311</f>
        <v>0</v>
      </c>
      <c r="L39" s="307">
        <f t="shared" si="6"/>
        <v>0</v>
      </c>
      <c r="M39" s="307">
        <f t="shared" si="6"/>
        <v>0</v>
      </c>
    </row>
    <row r="40" spans="1:13">
      <c r="A40" s="533"/>
      <c r="B40" s="252" t="s">
        <v>499</v>
      </c>
      <c r="C40" s="525" t="s">
        <v>500</v>
      </c>
      <c r="D40" s="526"/>
      <c r="E40" s="526"/>
      <c r="F40" s="526"/>
      <c r="G40" s="526"/>
      <c r="H40" s="526"/>
      <c r="I40" s="526"/>
      <c r="J40" s="526"/>
      <c r="K40" s="526"/>
      <c r="L40" s="526"/>
      <c r="M40" s="527"/>
    </row>
    <row r="41" spans="1:13">
      <c r="A41" s="324">
        <v>15</v>
      </c>
      <c r="B41" s="244" t="s">
        <v>501</v>
      </c>
      <c r="C41" s="245"/>
      <c r="D41" s="249"/>
      <c r="E41" s="245"/>
      <c r="F41" s="246">
        <f>D41</f>
        <v>0</v>
      </c>
      <c r="G41" s="247">
        <f>C41+E41</f>
        <v>0</v>
      </c>
      <c r="H41" s="249"/>
      <c r="I41" s="245"/>
      <c r="J41" s="249"/>
      <c r="K41" s="245"/>
      <c r="L41" s="307"/>
      <c r="M41" s="307"/>
    </row>
    <row r="42" spans="1:13">
      <c r="A42" s="324">
        <v>16</v>
      </c>
      <c r="B42" s="244" t="s">
        <v>502</v>
      </c>
      <c r="C42" s="245"/>
      <c r="D42" s="249">
        <f>'[17]Annexure IV-Vcosting sheet'!$Y$322</f>
        <v>1644</v>
      </c>
      <c r="E42" s="245">
        <f>'[17]Annexure IV-Vcosting sheet'!$Z$322</f>
        <v>8.2199999999999989</v>
      </c>
      <c r="F42" s="246">
        <f t="shared" ref="F42:F49" si="7">D42</f>
        <v>1644</v>
      </c>
      <c r="G42" s="247">
        <f t="shared" ref="G42:G49" si="8">C42+E42</f>
        <v>8.2199999999999989</v>
      </c>
      <c r="H42" s="249">
        <f>'Annexure IV-Vcosting sheet'!$E$322</f>
        <v>1644</v>
      </c>
      <c r="I42" s="245">
        <f>'Annexure IV-Vcosting sheet'!$F$322</f>
        <v>8.2199999999999989</v>
      </c>
      <c r="J42" s="249">
        <f>'Annexure IV-Vcosting sheet'!$I$322</f>
        <v>1644</v>
      </c>
      <c r="K42" s="245">
        <f>'Annexure IV-Vcosting sheet'!$J$322</f>
        <v>8.2199999999999989</v>
      </c>
      <c r="L42" s="307">
        <f>J42/F42</f>
        <v>1</v>
      </c>
      <c r="M42" s="307">
        <f>K42/G42</f>
        <v>1</v>
      </c>
    </row>
    <row r="43" spans="1:13">
      <c r="A43" s="324">
        <f t="shared" ref="A43:A49" si="9">A42+1</f>
        <v>17</v>
      </c>
      <c r="B43" s="244" t="s">
        <v>503</v>
      </c>
      <c r="C43" s="245"/>
      <c r="D43" s="249"/>
      <c r="E43" s="245"/>
      <c r="F43" s="246">
        <f t="shared" si="7"/>
        <v>0</v>
      </c>
      <c r="G43" s="247">
        <f t="shared" si="8"/>
        <v>0</v>
      </c>
      <c r="H43" s="249"/>
      <c r="I43" s="245"/>
      <c r="J43" s="249"/>
      <c r="K43" s="245"/>
      <c r="L43" s="307"/>
      <c r="M43" s="307"/>
    </row>
    <row r="44" spans="1:13">
      <c r="A44" s="532">
        <f t="shared" si="9"/>
        <v>18</v>
      </c>
      <c r="B44" s="244" t="s">
        <v>504</v>
      </c>
      <c r="C44" s="245"/>
      <c r="D44" s="249">
        <f>'[17]Annexure IV-Vcosting sheet'!$Y$396</f>
        <v>401</v>
      </c>
      <c r="E44" s="245">
        <f>'[17]Annexure IV-Vcosting sheet'!$Z$396</f>
        <v>5.9801129999999993</v>
      </c>
      <c r="F44" s="246">
        <f t="shared" si="7"/>
        <v>401</v>
      </c>
      <c r="G44" s="247">
        <f t="shared" si="8"/>
        <v>5.9801129999999993</v>
      </c>
      <c r="H44" s="249">
        <f>'Annexure IV-Vcosting sheet'!$E$396</f>
        <v>0</v>
      </c>
      <c r="I44" s="245">
        <f>'Annexure IV-Vcosting sheet'!$F$396</f>
        <v>0</v>
      </c>
      <c r="J44" s="249">
        <f>'Annexure IV-Vcosting sheet'!$I$396</f>
        <v>400</v>
      </c>
      <c r="K44" s="245">
        <f>'Annexure IV-Vcosting sheet'!$J$396</f>
        <v>0.25</v>
      </c>
      <c r="L44" s="307">
        <f>J44/F44</f>
        <v>0.99750623441396513</v>
      </c>
      <c r="M44" s="307">
        <f>K44/G44</f>
        <v>4.1805230101839216E-2</v>
      </c>
    </row>
    <row r="45" spans="1:13">
      <c r="A45" s="533"/>
      <c r="B45" s="244" t="s">
        <v>505</v>
      </c>
      <c r="C45" s="245"/>
      <c r="D45" s="249"/>
      <c r="E45" s="245"/>
      <c r="F45" s="246">
        <f>D45</f>
        <v>0</v>
      </c>
      <c r="G45" s="247">
        <f>C45+E45</f>
        <v>0</v>
      </c>
      <c r="H45" s="249"/>
      <c r="I45" s="245"/>
      <c r="J45" s="249"/>
      <c r="K45" s="245"/>
      <c r="L45" s="307"/>
      <c r="M45" s="307"/>
    </row>
    <row r="46" spans="1:13">
      <c r="A46" s="532">
        <f>A44+1</f>
        <v>19</v>
      </c>
      <c r="B46" s="244" t="s">
        <v>506</v>
      </c>
      <c r="C46" s="245"/>
      <c r="D46" s="249"/>
      <c r="E46" s="245">
        <f>'[17]Annexure IV-Vcosting sheet'!$Z$343</f>
        <v>50</v>
      </c>
      <c r="F46" s="246">
        <f t="shared" si="7"/>
        <v>0</v>
      </c>
      <c r="G46" s="247">
        <f t="shared" si="8"/>
        <v>50</v>
      </c>
      <c r="H46" s="249"/>
      <c r="I46" s="245">
        <f>'Annexure IV-Vcosting sheet'!$F$343</f>
        <v>2.0499999999999998</v>
      </c>
      <c r="J46" s="249"/>
      <c r="K46" s="245">
        <f>'Annexure IV-Vcosting sheet'!$J$343</f>
        <v>2.0499999999999998</v>
      </c>
      <c r="L46" s="307"/>
      <c r="M46" s="307">
        <f>K46/G46</f>
        <v>4.0999999999999995E-2</v>
      </c>
    </row>
    <row r="47" spans="1:13">
      <c r="A47" s="533"/>
      <c r="B47" s="252" t="s">
        <v>507</v>
      </c>
      <c r="C47" s="245"/>
      <c r="D47" s="249"/>
      <c r="E47" s="245"/>
      <c r="F47" s="246">
        <f t="shared" si="7"/>
        <v>0</v>
      </c>
      <c r="G47" s="247">
        <f t="shared" si="8"/>
        <v>0</v>
      </c>
      <c r="H47" s="249"/>
      <c r="I47" s="245"/>
      <c r="J47" s="249"/>
      <c r="K47" s="245"/>
      <c r="L47" s="307"/>
      <c r="M47" s="307"/>
    </row>
    <row r="48" spans="1:13" ht="31.5">
      <c r="A48" s="324">
        <f>A46+1</f>
        <v>20</v>
      </c>
      <c r="B48" s="244" t="s">
        <v>508</v>
      </c>
      <c r="C48" s="245"/>
      <c r="D48" s="249">
        <f>'[17]Annexure IV-Vcosting sheet'!$Y$391</f>
        <v>1</v>
      </c>
      <c r="E48" s="245">
        <f>'[17]Annexure IV-Vcosting sheet'!$Z$391</f>
        <v>8.17</v>
      </c>
      <c r="F48" s="246">
        <f t="shared" si="7"/>
        <v>1</v>
      </c>
      <c r="G48" s="247">
        <f t="shared" si="8"/>
        <v>8.17</v>
      </c>
      <c r="H48" s="249"/>
      <c r="I48" s="256"/>
      <c r="J48" s="249"/>
      <c r="K48" s="256"/>
      <c r="L48" s="307">
        <f t="shared" ref="L48:M50" si="10">J48/F48</f>
        <v>0</v>
      </c>
      <c r="M48" s="307">
        <f t="shared" si="10"/>
        <v>0</v>
      </c>
    </row>
    <row r="49" spans="1:16">
      <c r="A49" s="324">
        <f t="shared" si="9"/>
        <v>21</v>
      </c>
      <c r="B49" s="244" t="s">
        <v>221</v>
      </c>
      <c r="C49" s="245"/>
      <c r="D49" s="259">
        <f>'[17]Annexure IV-Vcosting sheet'!$Y$347</f>
        <v>1632</v>
      </c>
      <c r="E49" s="256">
        <f>'[17]Annexure IV-Vcosting sheet'!$Z$347</f>
        <v>4.8959999999999999</v>
      </c>
      <c r="F49" s="246">
        <f t="shared" si="7"/>
        <v>1632</v>
      </c>
      <c r="G49" s="247">
        <f t="shared" si="8"/>
        <v>4.8959999999999999</v>
      </c>
      <c r="H49" s="259">
        <f>'Annexure IV-Vcosting sheet'!$E$347</f>
        <v>0</v>
      </c>
      <c r="I49" s="256">
        <f>'Annexure IV-Vcosting sheet'!$F$347</f>
        <v>0</v>
      </c>
      <c r="J49" s="259">
        <f>'Annexure IV-Vcosting sheet'!$I$347</f>
        <v>0</v>
      </c>
      <c r="K49" s="256">
        <f>'Annexure IV-Vcosting sheet'!$J$347</f>
        <v>0</v>
      </c>
      <c r="L49" s="307">
        <f t="shared" si="10"/>
        <v>0</v>
      </c>
      <c r="M49" s="307">
        <f t="shared" si="10"/>
        <v>0</v>
      </c>
    </row>
    <row r="50" spans="1:16">
      <c r="A50" s="540" t="s">
        <v>6</v>
      </c>
      <c r="B50" s="541"/>
      <c r="C50" s="253">
        <f t="shared" ref="C50:K50" si="11">SUM(C20:C49)</f>
        <v>0</v>
      </c>
      <c r="D50" s="254">
        <f t="shared" si="11"/>
        <v>78729</v>
      </c>
      <c r="E50" s="253">
        <f t="shared" si="11"/>
        <v>253.30171299999995</v>
      </c>
      <c r="F50" s="254">
        <f t="shared" si="11"/>
        <v>78729</v>
      </c>
      <c r="G50" s="253">
        <f t="shared" si="11"/>
        <v>253.30171299999995</v>
      </c>
      <c r="H50" s="254">
        <f t="shared" ref="H50:I50" si="12">SUM(H20:H49)</f>
        <v>1982</v>
      </c>
      <c r="I50" s="253">
        <f t="shared" si="12"/>
        <v>31.39</v>
      </c>
      <c r="J50" s="254">
        <f t="shared" si="11"/>
        <v>2224</v>
      </c>
      <c r="K50" s="253">
        <f t="shared" si="11"/>
        <v>45.771999999999991</v>
      </c>
      <c r="L50" s="307">
        <f t="shared" si="10"/>
        <v>2.8248802855364605E-2</v>
      </c>
      <c r="M50" s="307">
        <f t="shared" si="10"/>
        <v>0.18070150200681825</v>
      </c>
    </row>
    <row r="51" spans="1:16" s="412" customFormat="1" ht="18.75">
      <c r="A51" s="537" t="s">
        <v>465</v>
      </c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</row>
    <row r="52" spans="1:16">
      <c r="A52" s="324">
        <v>22</v>
      </c>
      <c r="B52" s="244" t="s">
        <v>510</v>
      </c>
      <c r="C52" s="245">
        <f>'[17]Annexure IV-Vcosting sheet'!$W$260</f>
        <v>205.21</v>
      </c>
      <c r="D52" s="249">
        <f>'[17]Annexure IV-Vcosting sheet'!$Y$260</f>
        <v>841</v>
      </c>
      <c r="E52" s="245">
        <f>'[17]Annexure IV-Vcosting sheet'!$Z$260</f>
        <v>2442.2640000000001</v>
      </c>
      <c r="F52" s="246">
        <f t="shared" ref="F52:F66" si="13">D52</f>
        <v>841</v>
      </c>
      <c r="G52" s="247">
        <f t="shared" ref="G52:G66" si="14">C52+E52</f>
        <v>2647.4740000000002</v>
      </c>
      <c r="H52" s="249">
        <f>'Annexure IV-Vcosting sheet'!$E$260</f>
        <v>845</v>
      </c>
      <c r="I52" s="245">
        <f>'Annexure IV-Vcosting sheet'!$F$260</f>
        <v>951.43000000000006</v>
      </c>
      <c r="J52" s="249">
        <f>'Annexure IV-Vcosting sheet'!$I$260</f>
        <v>841</v>
      </c>
      <c r="K52" s="245">
        <f>'Annexure IV-Vcosting sheet'!$J$260</f>
        <v>903.25</v>
      </c>
      <c r="L52" s="307">
        <f>J52/F52</f>
        <v>1</v>
      </c>
      <c r="M52" s="307">
        <f>K52/G52</f>
        <v>0.34117426648949145</v>
      </c>
    </row>
    <row r="53" spans="1:16">
      <c r="A53" s="324">
        <f>A52+1</f>
        <v>23</v>
      </c>
      <c r="B53" s="250" t="s">
        <v>511</v>
      </c>
      <c r="C53" s="245"/>
      <c r="D53" s="249"/>
      <c r="E53" s="256"/>
      <c r="F53" s="246">
        <f t="shared" si="13"/>
        <v>0</v>
      </c>
      <c r="G53" s="247">
        <f t="shared" si="14"/>
        <v>0</v>
      </c>
      <c r="H53" s="249"/>
      <c r="I53" s="256"/>
      <c r="J53" s="249"/>
      <c r="K53" s="256"/>
      <c r="L53" s="307"/>
      <c r="M53" s="307"/>
    </row>
    <row r="54" spans="1:16" s="413" customFormat="1" ht="31.5">
      <c r="A54" s="281">
        <f t="shared" ref="A54:A73" si="15">A53+1</f>
        <v>24</v>
      </c>
      <c r="B54" s="308" t="s">
        <v>512</v>
      </c>
      <c r="C54" s="283">
        <f>'[17]Annexure IV-Vcosting sheet'!$U$354</f>
        <v>36.700000000000003</v>
      </c>
      <c r="D54" s="284"/>
      <c r="E54" s="283"/>
      <c r="F54" s="309">
        <f t="shared" si="13"/>
        <v>0</v>
      </c>
      <c r="G54" s="310">
        <f t="shared" si="14"/>
        <v>36.700000000000003</v>
      </c>
      <c r="H54" s="284">
        <f>'Annexure IV-Vcosting sheet'!$E$354</f>
        <v>27</v>
      </c>
      <c r="I54" s="283"/>
      <c r="J54" s="284">
        <f>'Annexure IV-Vcosting sheet'!$I$354</f>
        <v>34</v>
      </c>
      <c r="K54" s="283"/>
      <c r="L54" s="311"/>
      <c r="M54" s="311"/>
    </row>
    <row r="55" spans="1:16" s="413" customFormat="1">
      <c r="A55" s="281">
        <f t="shared" si="15"/>
        <v>25</v>
      </c>
      <c r="B55" s="308" t="s">
        <v>513</v>
      </c>
      <c r="C55" s="283"/>
      <c r="D55" s="284"/>
      <c r="E55" s="313"/>
      <c r="F55" s="309">
        <f t="shared" si="13"/>
        <v>0</v>
      </c>
      <c r="G55" s="310">
        <f t="shared" si="14"/>
        <v>0</v>
      </c>
      <c r="H55" s="284"/>
      <c r="I55" s="313"/>
      <c r="J55" s="284"/>
      <c r="K55" s="313"/>
      <c r="L55" s="311"/>
      <c r="M55" s="311"/>
    </row>
    <row r="56" spans="1:16" s="413" customFormat="1">
      <c r="A56" s="281">
        <f t="shared" si="15"/>
        <v>26</v>
      </c>
      <c r="B56" s="308" t="s">
        <v>514</v>
      </c>
      <c r="C56" s="283"/>
      <c r="D56" s="284"/>
      <c r="E56" s="313"/>
      <c r="F56" s="309">
        <f t="shared" si="13"/>
        <v>0</v>
      </c>
      <c r="G56" s="310">
        <f t="shared" si="14"/>
        <v>0</v>
      </c>
      <c r="H56" s="284"/>
      <c r="I56" s="313"/>
      <c r="J56" s="284"/>
      <c r="K56" s="313"/>
      <c r="L56" s="311"/>
      <c r="M56" s="311"/>
    </row>
    <row r="57" spans="1:16" s="413" customFormat="1" ht="31.5">
      <c r="A57" s="281">
        <f t="shared" si="15"/>
        <v>27</v>
      </c>
      <c r="B57" s="308" t="s">
        <v>515</v>
      </c>
      <c r="C57" s="283"/>
      <c r="D57" s="284"/>
      <c r="E57" s="313"/>
      <c r="F57" s="309">
        <f t="shared" si="13"/>
        <v>0</v>
      </c>
      <c r="G57" s="310">
        <f t="shared" si="14"/>
        <v>0</v>
      </c>
      <c r="H57" s="284"/>
      <c r="I57" s="313"/>
      <c r="J57" s="284"/>
      <c r="K57" s="313"/>
      <c r="L57" s="311"/>
      <c r="M57" s="311"/>
    </row>
    <row r="58" spans="1:16" s="413" customFormat="1">
      <c r="A58" s="281">
        <f t="shared" si="15"/>
        <v>28</v>
      </c>
      <c r="B58" s="308" t="s">
        <v>516</v>
      </c>
      <c r="C58" s="283"/>
      <c r="D58" s="284">
        <f>'[17]Annexure IV-Vcosting sheet'!$Y$360</f>
        <v>114</v>
      </c>
      <c r="E58" s="283">
        <f>'[17]Annexure IV-Vcosting sheet'!$Z$360</f>
        <v>45.6</v>
      </c>
      <c r="F58" s="309">
        <f t="shared" si="13"/>
        <v>114</v>
      </c>
      <c r="G58" s="310">
        <f t="shared" si="14"/>
        <v>45.6</v>
      </c>
      <c r="H58" s="284"/>
      <c r="I58" s="283"/>
      <c r="J58" s="284"/>
      <c r="K58" s="283"/>
      <c r="L58" s="311"/>
      <c r="M58" s="311"/>
      <c r="N58" s="414"/>
      <c r="O58" s="414"/>
      <c r="P58" s="414"/>
    </row>
    <row r="59" spans="1:16" s="413" customFormat="1">
      <c r="A59" s="281">
        <f t="shared" si="15"/>
        <v>29</v>
      </c>
      <c r="B59" s="308" t="s">
        <v>517</v>
      </c>
      <c r="C59" s="283"/>
      <c r="D59" s="284"/>
      <c r="E59" s="283"/>
      <c r="F59" s="309">
        <f t="shared" si="13"/>
        <v>0</v>
      </c>
      <c r="G59" s="310">
        <f t="shared" si="14"/>
        <v>0</v>
      </c>
      <c r="H59" s="284"/>
      <c r="I59" s="283"/>
      <c r="J59" s="284"/>
      <c r="K59" s="283"/>
      <c r="L59" s="311"/>
      <c r="M59" s="311"/>
      <c r="P59" s="414"/>
    </row>
    <row r="60" spans="1:16" s="413" customFormat="1">
      <c r="A60" s="547">
        <f t="shared" si="15"/>
        <v>30</v>
      </c>
      <c r="B60" s="308" t="s">
        <v>444</v>
      </c>
      <c r="C60" s="283"/>
      <c r="D60" s="284"/>
      <c r="E60" s="313"/>
      <c r="F60" s="309"/>
      <c r="G60" s="310"/>
      <c r="H60" s="284"/>
      <c r="I60" s="313"/>
      <c r="J60" s="284"/>
      <c r="K60" s="313"/>
      <c r="L60" s="311"/>
      <c r="M60" s="311"/>
    </row>
    <row r="61" spans="1:16" s="413" customFormat="1">
      <c r="A61" s="548"/>
      <c r="B61" s="308" t="s">
        <v>518</v>
      </c>
      <c r="C61" s="283"/>
      <c r="D61" s="284"/>
      <c r="E61" s="313"/>
      <c r="F61" s="309">
        <f t="shared" si="13"/>
        <v>0</v>
      </c>
      <c r="G61" s="310">
        <f t="shared" si="14"/>
        <v>0</v>
      </c>
      <c r="H61" s="284"/>
      <c r="I61" s="313"/>
      <c r="J61" s="284"/>
      <c r="K61" s="313"/>
      <c r="L61" s="311"/>
      <c r="M61" s="311"/>
    </row>
    <row r="62" spans="1:16" s="413" customFormat="1">
      <c r="A62" s="549"/>
      <c r="B62" s="308" t="s">
        <v>519</v>
      </c>
      <c r="C62" s="283"/>
      <c r="D62" s="284"/>
      <c r="E62" s="313"/>
      <c r="F62" s="309">
        <f t="shared" si="13"/>
        <v>0</v>
      </c>
      <c r="G62" s="310">
        <f t="shared" si="14"/>
        <v>0</v>
      </c>
      <c r="H62" s="284"/>
      <c r="I62" s="313"/>
      <c r="J62" s="284"/>
      <c r="K62" s="313"/>
      <c r="L62" s="311"/>
      <c r="M62" s="311"/>
    </row>
    <row r="63" spans="1:16">
      <c r="A63" s="324"/>
      <c r="B63" s="250" t="s">
        <v>520</v>
      </c>
      <c r="C63" s="245"/>
      <c r="D63" s="249"/>
      <c r="E63" s="256"/>
      <c r="F63" s="246">
        <f>D63</f>
        <v>0</v>
      </c>
      <c r="G63" s="247">
        <f>C63+E63</f>
        <v>0</v>
      </c>
      <c r="H63" s="249"/>
      <c r="I63" s="256"/>
      <c r="J63" s="249"/>
      <c r="K63" s="256"/>
      <c r="L63" s="307"/>
      <c r="M63" s="307"/>
    </row>
    <row r="64" spans="1:16" ht="31.5">
      <c r="A64" s="324"/>
      <c r="B64" s="250" t="s">
        <v>521</v>
      </c>
      <c r="C64" s="245"/>
      <c r="D64" s="249"/>
      <c r="E64" s="256"/>
      <c r="F64" s="246">
        <f>D64</f>
        <v>0</v>
      </c>
      <c r="G64" s="247">
        <f>C64+E64</f>
        <v>0</v>
      </c>
      <c r="H64" s="249"/>
      <c r="I64" s="256"/>
      <c r="J64" s="249"/>
      <c r="K64" s="256"/>
      <c r="L64" s="307"/>
      <c r="M64" s="307"/>
    </row>
    <row r="65" spans="1:13">
      <c r="A65" s="324">
        <f>A60+1</f>
        <v>31</v>
      </c>
      <c r="B65" s="250" t="s">
        <v>522</v>
      </c>
      <c r="C65" s="245"/>
      <c r="D65" s="249"/>
      <c r="E65" s="245"/>
      <c r="F65" s="246">
        <f>D65</f>
        <v>0</v>
      </c>
      <c r="G65" s="247">
        <f>C65+E65</f>
        <v>0</v>
      </c>
      <c r="H65" s="249"/>
      <c r="I65" s="245"/>
      <c r="J65" s="249"/>
      <c r="K65" s="245"/>
      <c r="L65" s="307"/>
      <c r="M65" s="307"/>
    </row>
    <row r="66" spans="1:13">
      <c r="A66" s="532">
        <f t="shared" si="15"/>
        <v>32</v>
      </c>
      <c r="B66" s="244" t="s">
        <v>523</v>
      </c>
      <c r="C66" s="245"/>
      <c r="D66" s="249">
        <f>'[17]Annexure IV-Vcosting sheet'!$Y$333</f>
        <v>259</v>
      </c>
      <c r="E66" s="245">
        <f>'[17]Annexure IV-Vcosting sheet'!$Z$333</f>
        <v>19.2</v>
      </c>
      <c r="F66" s="246">
        <f t="shared" si="13"/>
        <v>259</v>
      </c>
      <c r="G66" s="247">
        <f t="shared" si="14"/>
        <v>19.2</v>
      </c>
      <c r="H66" s="249">
        <f>'Annexure IV-Vcosting sheet'!$E$333</f>
        <v>255</v>
      </c>
      <c r="I66" s="245">
        <f>'Annexure IV-Vcosting sheet'!$F$333</f>
        <v>19.05</v>
      </c>
      <c r="J66" s="249">
        <f>'Annexure IV-Vcosting sheet'!$I$333</f>
        <v>259</v>
      </c>
      <c r="K66" s="245">
        <f>'Annexure IV-Vcosting sheet'!$J$333</f>
        <v>19.2</v>
      </c>
      <c r="L66" s="307">
        <f>J66/F66</f>
        <v>1</v>
      </c>
      <c r="M66" s="307">
        <f>K66/G66</f>
        <v>1</v>
      </c>
    </row>
    <row r="67" spans="1:13">
      <c r="A67" s="533"/>
      <c r="B67" s="252" t="s">
        <v>524</v>
      </c>
      <c r="C67" s="534" t="s">
        <v>525</v>
      </c>
      <c r="D67" s="535"/>
      <c r="E67" s="535"/>
      <c r="F67" s="535"/>
      <c r="G67" s="535"/>
      <c r="H67" s="535"/>
      <c r="I67" s="535"/>
      <c r="J67" s="535"/>
      <c r="K67" s="535"/>
      <c r="L67" s="535"/>
      <c r="M67" s="536"/>
    </row>
    <row r="68" spans="1:13">
      <c r="A68" s="324">
        <f>A66+1</f>
        <v>33</v>
      </c>
      <c r="B68" s="260" t="s">
        <v>526</v>
      </c>
      <c r="C68" s="245"/>
      <c r="D68" s="249"/>
      <c r="E68" s="256"/>
      <c r="F68" s="246">
        <f>D68</f>
        <v>0</v>
      </c>
      <c r="G68" s="247">
        <f>C68+E68</f>
        <v>0</v>
      </c>
      <c r="H68" s="249"/>
      <c r="I68" s="256"/>
      <c r="J68" s="249"/>
      <c r="K68" s="256"/>
      <c r="L68" s="307"/>
      <c r="M68" s="307"/>
    </row>
    <row r="69" spans="1:13" ht="31.5">
      <c r="A69" s="324">
        <f t="shared" si="15"/>
        <v>34</v>
      </c>
      <c r="B69" s="260" t="s">
        <v>527</v>
      </c>
      <c r="C69" s="245"/>
      <c r="D69" s="249"/>
      <c r="E69" s="256"/>
      <c r="F69" s="246">
        <f>D69</f>
        <v>0</v>
      </c>
      <c r="G69" s="247">
        <f>C69+E69</f>
        <v>0</v>
      </c>
      <c r="H69" s="249"/>
      <c r="I69" s="256"/>
      <c r="J69" s="249"/>
      <c r="K69" s="256"/>
      <c r="L69" s="307"/>
      <c r="M69" s="307"/>
    </row>
    <row r="70" spans="1:13" ht="31.5">
      <c r="A70" s="324">
        <f t="shared" si="15"/>
        <v>35</v>
      </c>
      <c r="B70" s="250" t="s">
        <v>528</v>
      </c>
      <c r="C70" s="245"/>
      <c r="D70" s="249"/>
      <c r="E70" s="256"/>
      <c r="F70" s="246">
        <f>D70</f>
        <v>0</v>
      </c>
      <c r="G70" s="247">
        <f>C70+E70</f>
        <v>0</v>
      </c>
      <c r="H70" s="249"/>
      <c r="I70" s="256"/>
      <c r="J70" s="249"/>
      <c r="K70" s="256"/>
      <c r="L70" s="307"/>
      <c r="M70" s="307"/>
    </row>
    <row r="71" spans="1:13" ht="31.5">
      <c r="A71" s="324">
        <f t="shared" si="15"/>
        <v>36</v>
      </c>
      <c r="B71" s="250" t="s">
        <v>529</v>
      </c>
      <c r="C71" s="525" t="s">
        <v>530</v>
      </c>
      <c r="D71" s="526"/>
      <c r="E71" s="526"/>
      <c r="F71" s="526"/>
      <c r="G71" s="526"/>
      <c r="H71" s="526"/>
      <c r="I71" s="526"/>
      <c r="J71" s="526"/>
      <c r="K71" s="526"/>
      <c r="L71" s="526"/>
      <c r="M71" s="527"/>
    </row>
    <row r="72" spans="1:13">
      <c r="A72" s="324">
        <f t="shared" si="15"/>
        <v>37</v>
      </c>
      <c r="B72" s="261" t="s">
        <v>531</v>
      </c>
      <c r="C72" s="525" t="s">
        <v>532</v>
      </c>
      <c r="D72" s="526"/>
      <c r="E72" s="526"/>
      <c r="F72" s="526"/>
      <c r="G72" s="526"/>
      <c r="H72" s="526"/>
      <c r="I72" s="526"/>
      <c r="J72" s="526"/>
      <c r="K72" s="526"/>
      <c r="L72" s="526"/>
      <c r="M72" s="527"/>
    </row>
    <row r="73" spans="1:13">
      <c r="A73" s="324">
        <f t="shared" si="15"/>
        <v>38</v>
      </c>
      <c r="B73" s="250" t="s">
        <v>533</v>
      </c>
      <c r="C73" s="525" t="s">
        <v>534</v>
      </c>
      <c r="D73" s="526"/>
      <c r="E73" s="526"/>
      <c r="F73" s="526"/>
      <c r="G73" s="526"/>
      <c r="H73" s="526"/>
      <c r="I73" s="526"/>
      <c r="J73" s="526"/>
      <c r="K73" s="526"/>
      <c r="L73" s="526"/>
      <c r="M73" s="527"/>
    </row>
    <row r="74" spans="1:13">
      <c r="A74" s="262"/>
      <c r="B74" s="263" t="s">
        <v>393</v>
      </c>
      <c r="C74" s="264">
        <f t="shared" ref="C74:K74" si="16">SUM(C52:C73)</f>
        <v>241.91000000000003</v>
      </c>
      <c r="D74" s="265">
        <f t="shared" si="16"/>
        <v>1214</v>
      </c>
      <c r="E74" s="264">
        <f t="shared" si="16"/>
        <v>2507.0639999999999</v>
      </c>
      <c r="F74" s="265">
        <f t="shared" si="16"/>
        <v>1214</v>
      </c>
      <c r="G74" s="264">
        <f t="shared" si="16"/>
        <v>2748.9739999999997</v>
      </c>
      <c r="H74" s="265">
        <f t="shared" ref="H74:I74" si="17">SUM(H52:H73)</f>
        <v>1127</v>
      </c>
      <c r="I74" s="264">
        <f t="shared" si="17"/>
        <v>970.48</v>
      </c>
      <c r="J74" s="265">
        <f t="shared" si="16"/>
        <v>1134</v>
      </c>
      <c r="K74" s="264">
        <f t="shared" si="16"/>
        <v>922.45</v>
      </c>
      <c r="L74" s="315">
        <f>J74/F74</f>
        <v>0.9341021416803954</v>
      </c>
      <c r="M74" s="315">
        <f>K74/G74</f>
        <v>0.33556155860331899</v>
      </c>
    </row>
    <row r="75" spans="1:13">
      <c r="A75" s="266"/>
      <c r="B75" s="267" t="s">
        <v>535</v>
      </c>
      <c r="C75" s="268">
        <f t="shared" ref="C75:K75" si="18">C18+C50+C74</f>
        <v>241.91000000000003</v>
      </c>
      <c r="D75" s="269">
        <f t="shared" si="18"/>
        <v>80589</v>
      </c>
      <c r="E75" s="268">
        <f t="shared" si="18"/>
        <v>2890.4107129999998</v>
      </c>
      <c r="F75" s="269">
        <f t="shared" si="18"/>
        <v>80589</v>
      </c>
      <c r="G75" s="268">
        <f t="shared" si="18"/>
        <v>3132.3207129999996</v>
      </c>
      <c r="H75" s="269">
        <f t="shared" ref="H75:I75" si="19">H18+H50+H74</f>
        <v>3740</v>
      </c>
      <c r="I75" s="268">
        <f t="shared" si="19"/>
        <v>1068.7149999999999</v>
      </c>
      <c r="J75" s="269">
        <f t="shared" si="18"/>
        <v>3991</v>
      </c>
      <c r="K75" s="268">
        <f t="shared" si="18"/>
        <v>1045.529</v>
      </c>
      <c r="L75" s="316">
        <f>J75/F75</f>
        <v>4.9522887739021457E-2</v>
      </c>
      <c r="M75" s="316">
        <f>K75/G75</f>
        <v>0.33378734037698143</v>
      </c>
    </row>
    <row r="76" spans="1:13">
      <c r="A76" s="270"/>
      <c r="B76" s="271"/>
      <c r="C76" s="272"/>
      <c r="D76" s="273"/>
      <c r="E76" s="272"/>
      <c r="F76" s="273"/>
      <c r="G76" s="272"/>
      <c r="H76" s="273"/>
      <c r="I76" s="272"/>
      <c r="J76" s="273"/>
      <c r="K76" s="272"/>
      <c r="L76" s="273"/>
      <c r="M76" s="272"/>
    </row>
    <row r="77" spans="1:13">
      <c r="A77" s="270"/>
      <c r="B77" s="271"/>
      <c r="C77" s="272">
        <f>'[17]Annexure IV-Vcosting sheet'!$U$511+'[17]Annexure IV-Vcosting sheet'!$W$511</f>
        <v>241.91000000000003</v>
      </c>
      <c r="D77" s="273">
        <f>'[17]Annexure IV-Vcosting sheet'!$Y$511</f>
        <v>80613</v>
      </c>
      <c r="E77" s="272">
        <f>'[17]Annexure IV-Vcosting sheet'!$Z$511</f>
        <v>2890.4107129999998</v>
      </c>
      <c r="F77" s="273"/>
      <c r="G77" s="272"/>
      <c r="H77" s="273">
        <f>'Annexure IV-Vcosting sheet'!$E$511</f>
        <v>3741</v>
      </c>
      <c r="I77" s="272">
        <f>'Annexure IV-Vcosting sheet'!$F$511</f>
        <v>1068.7150000000001</v>
      </c>
      <c r="J77" s="273">
        <f>'Annexure IV-Vcosting sheet'!$I$511</f>
        <v>3648</v>
      </c>
      <c r="K77" s="272">
        <f>'Annexure IV-Vcosting sheet'!$J$511</f>
        <v>1068.3689999999999</v>
      </c>
      <c r="L77" s="273"/>
      <c r="M77" s="272" t="e">
        <f>#REF!+K77</f>
        <v>#REF!</v>
      </c>
    </row>
    <row r="78" spans="1:13">
      <c r="C78" s="274">
        <f t="shared" ref="C78:D78" si="20">C77-C75</f>
        <v>0</v>
      </c>
      <c r="D78" s="274">
        <f t="shared" si="20"/>
        <v>24</v>
      </c>
      <c r="E78" s="274">
        <f>E77-E75</f>
        <v>0</v>
      </c>
      <c r="H78" s="274">
        <f t="shared" ref="H78:I78" si="21">H77-H75</f>
        <v>1</v>
      </c>
      <c r="I78" s="274">
        <f t="shared" si="21"/>
        <v>0</v>
      </c>
      <c r="J78" s="274">
        <f t="shared" ref="J78:K78" si="22">J77-J75</f>
        <v>-343</v>
      </c>
      <c r="K78" s="274">
        <f t="shared" si="22"/>
        <v>22.839999999999918</v>
      </c>
      <c r="M78" s="276"/>
    </row>
    <row r="79" spans="1:13">
      <c r="M79" s="274">
        <f>M75-(M17+M38+M48)</f>
        <v>-0.22009281040944773</v>
      </c>
    </row>
    <row r="80" spans="1:13">
      <c r="I80" s="274" t="s">
        <v>339</v>
      </c>
      <c r="K80" s="274" t="s">
        <v>339</v>
      </c>
      <c r="L80" s="274"/>
      <c r="M80" s="274">
        <f>M17</f>
        <v>0.55388015078642916</v>
      </c>
    </row>
    <row r="81" spans="1:17">
      <c r="F81" s="274"/>
      <c r="I81" s="274" t="s">
        <v>337</v>
      </c>
      <c r="K81" s="274" t="s">
        <v>337</v>
      </c>
      <c r="L81" s="274"/>
      <c r="M81" s="274">
        <f>M38</f>
        <v>0</v>
      </c>
    </row>
    <row r="82" spans="1:17">
      <c r="F82" s="274"/>
      <c r="I82" s="274" t="s">
        <v>338</v>
      </c>
      <c r="K82" s="274" t="s">
        <v>338</v>
      </c>
      <c r="L82" s="274"/>
      <c r="M82" s="274">
        <f>M48</f>
        <v>0</v>
      </c>
    </row>
    <row r="83" spans="1:17">
      <c r="F83" s="274"/>
    </row>
    <row r="84" spans="1:17" s="415" customFormat="1">
      <c r="A84" s="251"/>
      <c r="B84" s="251"/>
      <c r="C84" s="274"/>
      <c r="D84" s="275"/>
      <c r="E84" s="274"/>
      <c r="F84" s="275"/>
      <c r="G84" s="274"/>
      <c r="H84" s="275"/>
      <c r="I84" s="274"/>
      <c r="J84" s="275"/>
      <c r="K84" s="274"/>
      <c r="L84" s="274"/>
      <c r="M84" s="274">
        <f>M75</f>
        <v>0.33378734037698143</v>
      </c>
      <c r="N84" s="251"/>
      <c r="O84" s="251"/>
      <c r="P84" s="251"/>
      <c r="Q84" s="251"/>
    </row>
    <row r="85" spans="1:17">
      <c r="F85" s="274"/>
      <c r="L85" s="274"/>
      <c r="M85" s="274">
        <f>M17/M75*100</f>
        <v>165.93803412702039</v>
      </c>
    </row>
    <row r="86" spans="1:17">
      <c r="F86" s="274"/>
      <c r="L86" s="274"/>
      <c r="M86" s="274">
        <f>M38/M75*100</f>
        <v>0</v>
      </c>
    </row>
    <row r="87" spans="1:17">
      <c r="F87" s="274"/>
      <c r="L87" s="274"/>
      <c r="M87" s="274">
        <f>M48/M75*100</f>
        <v>0</v>
      </c>
    </row>
    <row r="88" spans="1:17">
      <c r="F88" s="274"/>
      <c r="L88" s="274"/>
      <c r="M88" s="274">
        <f>SUM(M85:M87)</f>
        <v>165.93803412702039</v>
      </c>
    </row>
    <row r="89" spans="1:17">
      <c r="F89" s="274"/>
    </row>
    <row r="90" spans="1:17">
      <c r="L90" s="274">
        <f>L85+L87</f>
        <v>0</v>
      </c>
    </row>
    <row r="173" spans="2:24">
      <c r="B173" s="280" t="s">
        <v>536</v>
      </c>
      <c r="X173" s="251">
        <v>0.06</v>
      </c>
    </row>
    <row r="353" spans="24:24">
      <c r="X353" s="251">
        <v>7.6</v>
      </c>
    </row>
    <row r="360" spans="24:24">
      <c r="X360" s="251">
        <v>1.2</v>
      </c>
    </row>
    <row r="523" spans="29:29">
      <c r="AC523" s="410">
        <f>AB515*0.5/100</f>
        <v>0</v>
      </c>
    </row>
  </sheetData>
  <mergeCells count="27">
    <mergeCell ref="A1:M1"/>
    <mergeCell ref="A2:M2"/>
    <mergeCell ref="D3:E3"/>
    <mergeCell ref="F3:G3"/>
    <mergeCell ref="A60:A62"/>
    <mergeCell ref="A3:A4"/>
    <mergeCell ref="L3:M3"/>
    <mergeCell ref="A5:M5"/>
    <mergeCell ref="A7:A11"/>
    <mergeCell ref="A18:B18"/>
    <mergeCell ref="A66:A67"/>
    <mergeCell ref="C67:M67"/>
    <mergeCell ref="A19:M19"/>
    <mergeCell ref="A21:A33"/>
    <mergeCell ref="A35:A37"/>
    <mergeCell ref="A39:A40"/>
    <mergeCell ref="C40:M40"/>
    <mergeCell ref="A44:A45"/>
    <mergeCell ref="A46:A47"/>
    <mergeCell ref="A50:B50"/>
    <mergeCell ref="A51:M51"/>
    <mergeCell ref="C71:M71"/>
    <mergeCell ref="C72:M72"/>
    <mergeCell ref="C73:M73"/>
    <mergeCell ref="J3:K3"/>
    <mergeCell ref="B3:B4"/>
    <mergeCell ref="H3:I3"/>
  </mergeCells>
  <pageMargins left="0.26" right="0.23" top="0.75" bottom="0.49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6"/>
  <sheetViews>
    <sheetView showZeros="0" view="pageBreakPreview" zoomScale="115" zoomScaleNormal="55" zoomScaleSheetLayoutView="115" workbookViewId="0">
      <pane xSplit="2" ySplit="5" topLeftCell="H503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RowHeight="9"/>
  <cols>
    <col min="1" max="1" width="6.42578125" style="447" customWidth="1"/>
    <col min="2" max="2" width="24.28515625" style="423" customWidth="1"/>
    <col min="3" max="3" width="6.140625" style="470" customWidth="1"/>
    <col min="4" max="4" width="6.140625" style="484" customWidth="1"/>
    <col min="5" max="5" width="6.140625" style="470" customWidth="1"/>
    <col min="6" max="6" width="7.42578125" style="484" customWidth="1"/>
    <col min="7" max="8" width="6.140625" style="447" customWidth="1"/>
    <col min="9" max="9" width="6.140625" style="470" customWidth="1"/>
    <col min="10" max="11" width="6.140625" style="484" customWidth="1"/>
    <col min="12" max="12" width="6.140625" style="470" customWidth="1"/>
    <col min="13" max="13" width="7" style="484" customWidth="1"/>
    <col min="14" max="14" width="6.140625" style="470" customWidth="1"/>
    <col min="15" max="15" width="6.7109375" style="484" customWidth="1"/>
    <col min="16" max="16" width="6.140625" style="470" customWidth="1"/>
    <col min="17" max="18" width="6.140625" style="484" customWidth="1"/>
    <col min="19" max="19" width="6.140625" style="470" customWidth="1"/>
    <col min="20" max="20" width="6.7109375" style="484" customWidth="1"/>
    <col min="21" max="21" width="6.140625" style="470" customWidth="1"/>
    <col min="22" max="22" width="6.85546875" style="484" customWidth="1"/>
    <col min="23" max="23" width="19.85546875" style="472" customWidth="1"/>
    <col min="24" max="24" width="18.42578125" style="423" customWidth="1"/>
    <col min="25" max="16384" width="9.140625" style="423"/>
  </cols>
  <sheetData>
    <row r="1" spans="1:23" s="447" customFormat="1">
      <c r="A1" s="557" t="s">
        <v>0</v>
      </c>
      <c r="B1" s="556" t="s">
        <v>1</v>
      </c>
      <c r="C1" s="556" t="s">
        <v>334</v>
      </c>
      <c r="D1" s="556"/>
      <c r="E1" s="556"/>
      <c r="F1" s="556"/>
      <c r="G1" s="556"/>
      <c r="H1" s="556"/>
      <c r="I1" s="556" t="s">
        <v>335</v>
      </c>
      <c r="J1" s="556"/>
      <c r="K1" s="556"/>
      <c r="L1" s="556"/>
      <c r="M1" s="556"/>
      <c r="N1" s="556"/>
      <c r="O1" s="556"/>
      <c r="P1" s="556" t="s">
        <v>336</v>
      </c>
      <c r="Q1" s="556"/>
      <c r="R1" s="556"/>
      <c r="S1" s="556"/>
      <c r="T1" s="556"/>
      <c r="U1" s="556"/>
      <c r="V1" s="556"/>
      <c r="W1" s="556" t="s">
        <v>2</v>
      </c>
    </row>
    <row r="2" spans="1:23" s="447" customFormat="1" ht="46.5" customHeight="1">
      <c r="A2" s="557"/>
      <c r="B2" s="556"/>
      <c r="C2" s="556" t="s">
        <v>3</v>
      </c>
      <c r="D2" s="556"/>
      <c r="E2" s="556" t="s">
        <v>575</v>
      </c>
      <c r="F2" s="556"/>
      <c r="G2" s="556"/>
      <c r="H2" s="556"/>
      <c r="I2" s="554" t="s">
        <v>4</v>
      </c>
      <c r="J2" s="555"/>
      <c r="K2" s="556" t="s">
        <v>5</v>
      </c>
      <c r="L2" s="556"/>
      <c r="M2" s="556"/>
      <c r="N2" s="554" t="s">
        <v>6</v>
      </c>
      <c r="O2" s="555"/>
      <c r="P2" s="554" t="s">
        <v>4</v>
      </c>
      <c r="Q2" s="555"/>
      <c r="R2" s="556" t="s">
        <v>5</v>
      </c>
      <c r="S2" s="556"/>
      <c r="T2" s="556"/>
      <c r="U2" s="554" t="s">
        <v>6</v>
      </c>
      <c r="V2" s="555"/>
      <c r="W2" s="556"/>
    </row>
    <row r="3" spans="1:23" s="447" customFormat="1" ht="18">
      <c r="A3" s="557"/>
      <c r="B3" s="556"/>
      <c r="C3" s="424" t="s">
        <v>7</v>
      </c>
      <c r="D3" s="425" t="s">
        <v>8</v>
      </c>
      <c r="E3" s="424" t="s">
        <v>7</v>
      </c>
      <c r="F3" s="425" t="s">
        <v>9</v>
      </c>
      <c r="G3" s="425" t="s">
        <v>10</v>
      </c>
      <c r="H3" s="426" t="s">
        <v>11</v>
      </c>
      <c r="I3" s="424" t="s">
        <v>7</v>
      </c>
      <c r="J3" s="425" t="s">
        <v>9</v>
      </c>
      <c r="K3" s="425" t="s">
        <v>12</v>
      </c>
      <c r="L3" s="424" t="s">
        <v>7</v>
      </c>
      <c r="M3" s="425" t="s">
        <v>9</v>
      </c>
      <c r="N3" s="424" t="s">
        <v>7</v>
      </c>
      <c r="O3" s="425" t="s">
        <v>9</v>
      </c>
      <c r="P3" s="424" t="s">
        <v>7</v>
      </c>
      <c r="Q3" s="425" t="s">
        <v>9</v>
      </c>
      <c r="R3" s="425" t="s">
        <v>12</v>
      </c>
      <c r="S3" s="424" t="s">
        <v>7</v>
      </c>
      <c r="T3" s="425" t="s">
        <v>9</v>
      </c>
      <c r="U3" s="424" t="s">
        <v>7</v>
      </c>
      <c r="V3" s="425" t="s">
        <v>9</v>
      </c>
      <c r="W3" s="556"/>
    </row>
    <row r="4" spans="1:23">
      <c r="A4" s="428" t="s">
        <v>13</v>
      </c>
      <c r="B4" s="429" t="s">
        <v>14</v>
      </c>
      <c r="C4" s="424"/>
      <c r="D4" s="425"/>
      <c r="E4" s="424"/>
      <c r="F4" s="425"/>
      <c r="G4" s="426"/>
      <c r="H4" s="426"/>
      <c r="I4" s="424"/>
      <c r="J4" s="425"/>
      <c r="K4" s="425"/>
      <c r="L4" s="424"/>
      <c r="M4" s="425"/>
      <c r="N4" s="424"/>
      <c r="O4" s="425"/>
      <c r="P4" s="424"/>
      <c r="Q4" s="425"/>
      <c r="R4" s="425"/>
      <c r="S4" s="424"/>
      <c r="T4" s="425"/>
      <c r="U4" s="424"/>
      <c r="V4" s="425"/>
      <c r="W4" s="429"/>
    </row>
    <row r="5" spans="1:23">
      <c r="A5" s="428"/>
      <c r="B5" s="429" t="s">
        <v>15</v>
      </c>
      <c r="C5" s="424"/>
      <c r="D5" s="425"/>
      <c r="E5" s="424"/>
      <c r="F5" s="425"/>
      <c r="G5" s="426"/>
      <c r="H5" s="426"/>
      <c r="I5" s="424"/>
      <c r="J5" s="425"/>
      <c r="K5" s="425"/>
      <c r="L5" s="424"/>
      <c r="M5" s="425"/>
      <c r="N5" s="424"/>
      <c r="O5" s="425"/>
      <c r="P5" s="424"/>
      <c r="Q5" s="425"/>
      <c r="R5" s="425"/>
      <c r="S5" s="424"/>
      <c r="T5" s="425"/>
      <c r="U5" s="424"/>
      <c r="V5" s="425"/>
      <c r="W5" s="429"/>
    </row>
    <row r="6" spans="1:23">
      <c r="A6" s="431">
        <v>1</v>
      </c>
      <c r="B6" s="429" t="s">
        <v>16</v>
      </c>
      <c r="C6" s="424"/>
      <c r="D6" s="425"/>
      <c r="E6" s="424"/>
      <c r="F6" s="425"/>
      <c r="G6" s="426"/>
      <c r="H6" s="426"/>
      <c r="I6" s="424"/>
      <c r="J6" s="425"/>
      <c r="K6" s="425"/>
      <c r="L6" s="424"/>
      <c r="M6" s="425"/>
      <c r="N6" s="424"/>
      <c r="O6" s="425"/>
      <c r="P6" s="424"/>
      <c r="Q6" s="425"/>
      <c r="R6" s="425"/>
      <c r="S6" s="424"/>
      <c r="T6" s="425"/>
      <c r="U6" s="424"/>
      <c r="V6" s="425"/>
      <c r="W6" s="429"/>
    </row>
    <row r="7" spans="1:23">
      <c r="A7" s="432">
        <v>1.01</v>
      </c>
      <c r="B7" s="433" t="s">
        <v>17</v>
      </c>
      <c r="C7" s="478">
        <f>'Annexure IV-Vcosting sheet'!C7</f>
        <v>0</v>
      </c>
      <c r="D7" s="428">
        <f>'Annexure IV-Vcosting sheet'!D7</f>
        <v>0</v>
      </c>
      <c r="E7" s="478">
        <f>'Annexure IV-Vcosting sheet'!I7</f>
        <v>0</v>
      </c>
      <c r="F7" s="428">
        <f>'Annexure IV-Vcosting sheet'!J7</f>
        <v>0</v>
      </c>
      <c r="G7" s="479"/>
      <c r="H7" s="479"/>
      <c r="I7" s="478">
        <f>'Annexure IV-Vcosting sheet'!O7</f>
        <v>0</v>
      </c>
      <c r="J7" s="428">
        <f>'Annexure IV-Vcosting sheet'!P7</f>
        <v>0</v>
      </c>
      <c r="K7" s="428">
        <f>'Annexure IV-Vcosting sheet'!S7</f>
        <v>0</v>
      </c>
      <c r="L7" s="478">
        <f>'Annexure IV-Vcosting sheet'!T7</f>
        <v>0</v>
      </c>
      <c r="M7" s="428">
        <f>'Annexure IV-Vcosting sheet'!U7</f>
        <v>0</v>
      </c>
      <c r="N7" s="478">
        <f>'Annexure IV-Vcosting sheet'!V7</f>
        <v>0</v>
      </c>
      <c r="O7" s="428">
        <f>'Annexure IV-Vcosting sheet'!W7</f>
        <v>0</v>
      </c>
      <c r="P7" s="478">
        <f>'Annexure IV-Vcosting sheet'!X7</f>
        <v>0</v>
      </c>
      <c r="Q7" s="428">
        <f>'Annexure IV-Vcosting sheet'!Y7</f>
        <v>0</v>
      </c>
      <c r="R7" s="428">
        <f>'Annexure IV-Vcosting sheet'!AB7</f>
        <v>0</v>
      </c>
      <c r="S7" s="478">
        <f>'Annexure IV-Vcosting sheet'!AC7</f>
        <v>0</v>
      </c>
      <c r="T7" s="428">
        <f>'Annexure IV-Vcosting sheet'!AD7</f>
        <v>0</v>
      </c>
      <c r="U7" s="478">
        <f>'Annexure IV-Vcosting sheet'!AE7</f>
        <v>0</v>
      </c>
      <c r="V7" s="428">
        <f>'Annexure IV-Vcosting sheet'!AF7</f>
        <v>0</v>
      </c>
      <c r="W7" s="433"/>
    </row>
    <row r="8" spans="1:23">
      <c r="A8" s="428">
        <v>1.02</v>
      </c>
      <c r="B8" s="433" t="s">
        <v>18</v>
      </c>
      <c r="C8" s="478">
        <f>'Annexure IV-Vcosting sheet'!C8</f>
        <v>0</v>
      </c>
      <c r="D8" s="428">
        <f>'Annexure IV-Vcosting sheet'!D8</f>
        <v>0</v>
      </c>
      <c r="E8" s="478">
        <f>'Annexure IV-Vcosting sheet'!I8</f>
        <v>0</v>
      </c>
      <c r="F8" s="428">
        <f>'Annexure IV-Vcosting sheet'!J8</f>
        <v>0</v>
      </c>
      <c r="G8" s="469">
        <f>'Annexure IV-Vcosting sheet'!K8</f>
        <v>0</v>
      </c>
      <c r="H8" s="469">
        <f>'Annexure IV-Vcosting sheet'!L8</f>
        <v>0</v>
      </c>
      <c r="I8" s="478">
        <f>'Annexure IV-Vcosting sheet'!O8</f>
        <v>0</v>
      </c>
      <c r="J8" s="428">
        <f>'Annexure IV-Vcosting sheet'!P8</f>
        <v>0</v>
      </c>
      <c r="K8" s="428">
        <f>'Annexure IV-Vcosting sheet'!S8</f>
        <v>0</v>
      </c>
      <c r="L8" s="478">
        <f>'Annexure IV-Vcosting sheet'!T8</f>
        <v>0</v>
      </c>
      <c r="M8" s="428">
        <f>'Annexure IV-Vcosting sheet'!U8</f>
        <v>0</v>
      </c>
      <c r="N8" s="478">
        <f>'Annexure IV-Vcosting sheet'!V8</f>
        <v>0</v>
      </c>
      <c r="O8" s="428">
        <f>'Annexure IV-Vcosting sheet'!W8</f>
        <v>0</v>
      </c>
      <c r="P8" s="478">
        <f>'Annexure IV-Vcosting sheet'!X8</f>
        <v>0</v>
      </c>
      <c r="Q8" s="428">
        <f>'Annexure IV-Vcosting sheet'!Y8</f>
        <v>0</v>
      </c>
      <c r="R8" s="428">
        <f>'Annexure IV-Vcosting sheet'!AB8</f>
        <v>0</v>
      </c>
      <c r="S8" s="478">
        <f>'Annexure IV-Vcosting sheet'!AC8</f>
        <v>0</v>
      </c>
      <c r="T8" s="428">
        <f>'Annexure IV-Vcosting sheet'!AD8</f>
        <v>0</v>
      </c>
      <c r="U8" s="478">
        <f>'Annexure IV-Vcosting sheet'!AE8</f>
        <v>0</v>
      </c>
      <c r="V8" s="428">
        <f>'Annexure IV-Vcosting sheet'!AF8</f>
        <v>0</v>
      </c>
      <c r="W8" s="433"/>
    </row>
    <row r="9" spans="1:23">
      <c r="A9" s="428">
        <v>1.03</v>
      </c>
      <c r="B9" s="433" t="s">
        <v>19</v>
      </c>
      <c r="C9" s="478">
        <f>'Annexure IV-Vcosting sheet'!C9</f>
        <v>0</v>
      </c>
      <c r="D9" s="428">
        <f>'Annexure IV-Vcosting sheet'!D9</f>
        <v>0</v>
      </c>
      <c r="E9" s="478">
        <f>'Annexure IV-Vcosting sheet'!I9</f>
        <v>0</v>
      </c>
      <c r="F9" s="428">
        <f>'Annexure IV-Vcosting sheet'!J9</f>
        <v>0</v>
      </c>
      <c r="G9" s="469">
        <f>'Annexure IV-Vcosting sheet'!K9</f>
        <v>0</v>
      </c>
      <c r="H9" s="469">
        <f>'Annexure IV-Vcosting sheet'!L9</f>
        <v>0</v>
      </c>
      <c r="I9" s="478">
        <f>'Annexure IV-Vcosting sheet'!O9</f>
        <v>0</v>
      </c>
      <c r="J9" s="428">
        <f>'Annexure IV-Vcosting sheet'!P9</f>
        <v>0</v>
      </c>
      <c r="K9" s="428">
        <f>'Annexure IV-Vcosting sheet'!S9</f>
        <v>0</v>
      </c>
      <c r="L9" s="478">
        <f>'Annexure IV-Vcosting sheet'!T9</f>
        <v>0</v>
      </c>
      <c r="M9" s="428">
        <f>'Annexure IV-Vcosting sheet'!U9</f>
        <v>0</v>
      </c>
      <c r="N9" s="478">
        <f>'Annexure IV-Vcosting sheet'!V9</f>
        <v>0</v>
      </c>
      <c r="O9" s="428">
        <f>'Annexure IV-Vcosting sheet'!W9</f>
        <v>0</v>
      </c>
      <c r="P9" s="478">
        <f>'Annexure IV-Vcosting sheet'!X9</f>
        <v>0</v>
      </c>
      <c r="Q9" s="428">
        <f>'Annexure IV-Vcosting sheet'!Y9</f>
        <v>0</v>
      </c>
      <c r="R9" s="428">
        <f>'Annexure IV-Vcosting sheet'!AB9</f>
        <v>0</v>
      </c>
      <c r="S9" s="478">
        <f>'Annexure IV-Vcosting sheet'!AC9</f>
        <v>0</v>
      </c>
      <c r="T9" s="428">
        <f>'Annexure IV-Vcosting sheet'!AD9</f>
        <v>0</v>
      </c>
      <c r="U9" s="478">
        <f>'Annexure IV-Vcosting sheet'!AE9</f>
        <v>0</v>
      </c>
      <c r="V9" s="428">
        <f>'Annexure IV-Vcosting sheet'!AF9</f>
        <v>0</v>
      </c>
      <c r="W9" s="433"/>
    </row>
    <row r="10" spans="1:23" ht="18">
      <c r="A10" s="428">
        <v>1.04</v>
      </c>
      <c r="B10" s="434" t="s">
        <v>20</v>
      </c>
      <c r="C10" s="478">
        <f>'Annexure IV-Vcosting sheet'!C10</f>
        <v>0</v>
      </c>
      <c r="D10" s="428">
        <f>'Annexure IV-Vcosting sheet'!D10</f>
        <v>0</v>
      </c>
      <c r="E10" s="478">
        <f>'Annexure IV-Vcosting sheet'!I10</f>
        <v>0</v>
      </c>
      <c r="F10" s="428">
        <f>'Annexure IV-Vcosting sheet'!J10</f>
        <v>0</v>
      </c>
      <c r="G10" s="469">
        <f>'Annexure IV-Vcosting sheet'!K10</f>
        <v>0</v>
      </c>
      <c r="H10" s="469">
        <f>'Annexure IV-Vcosting sheet'!L10</f>
        <v>0</v>
      </c>
      <c r="I10" s="478">
        <f>'Annexure IV-Vcosting sheet'!O10</f>
        <v>0</v>
      </c>
      <c r="J10" s="428">
        <f>'Annexure IV-Vcosting sheet'!P10</f>
        <v>0</v>
      </c>
      <c r="K10" s="428">
        <f>'Annexure IV-Vcosting sheet'!S10</f>
        <v>0</v>
      </c>
      <c r="L10" s="478">
        <f>'Annexure IV-Vcosting sheet'!T10</f>
        <v>0</v>
      </c>
      <c r="M10" s="428">
        <f>'Annexure IV-Vcosting sheet'!U10</f>
        <v>0</v>
      </c>
      <c r="N10" s="478">
        <f>'Annexure IV-Vcosting sheet'!V10</f>
        <v>0</v>
      </c>
      <c r="O10" s="428">
        <f>'Annexure IV-Vcosting sheet'!W10</f>
        <v>0</v>
      </c>
      <c r="P10" s="478">
        <f>'Annexure IV-Vcosting sheet'!X10</f>
        <v>0</v>
      </c>
      <c r="Q10" s="428">
        <f>'Annexure IV-Vcosting sheet'!Y10</f>
        <v>0</v>
      </c>
      <c r="R10" s="428">
        <f>'Annexure IV-Vcosting sheet'!AB10</f>
        <v>0</v>
      </c>
      <c r="S10" s="478">
        <f>'Annexure IV-Vcosting sheet'!AC10</f>
        <v>0</v>
      </c>
      <c r="T10" s="428">
        <f>'Annexure IV-Vcosting sheet'!AD10</f>
        <v>0</v>
      </c>
      <c r="U10" s="478">
        <f>'Annexure IV-Vcosting sheet'!AE10</f>
        <v>0</v>
      </c>
      <c r="V10" s="428">
        <f>'Annexure IV-Vcosting sheet'!AF10</f>
        <v>0</v>
      </c>
      <c r="W10" s="434"/>
    </row>
    <row r="11" spans="1:23">
      <c r="A11" s="428">
        <v>1.05</v>
      </c>
      <c r="B11" s="434" t="s">
        <v>21</v>
      </c>
      <c r="C11" s="478">
        <f>'Annexure IV-Vcosting sheet'!C11</f>
        <v>0</v>
      </c>
      <c r="D11" s="428">
        <f>'Annexure IV-Vcosting sheet'!D11</f>
        <v>0</v>
      </c>
      <c r="E11" s="478">
        <f>'Annexure IV-Vcosting sheet'!I11</f>
        <v>0</v>
      </c>
      <c r="F11" s="428">
        <f>'Annexure IV-Vcosting sheet'!J11</f>
        <v>0</v>
      </c>
      <c r="G11" s="469">
        <f>'Annexure IV-Vcosting sheet'!K11</f>
        <v>0</v>
      </c>
      <c r="H11" s="469">
        <f>'Annexure IV-Vcosting sheet'!L11</f>
        <v>0</v>
      </c>
      <c r="I11" s="478">
        <f>'Annexure IV-Vcosting sheet'!O11</f>
        <v>0</v>
      </c>
      <c r="J11" s="428">
        <f>'Annexure IV-Vcosting sheet'!P11</f>
        <v>0</v>
      </c>
      <c r="K11" s="428">
        <f>'Annexure IV-Vcosting sheet'!S11</f>
        <v>0</v>
      </c>
      <c r="L11" s="478">
        <f>'Annexure IV-Vcosting sheet'!T11</f>
        <v>0</v>
      </c>
      <c r="M11" s="428">
        <f>'Annexure IV-Vcosting sheet'!U11</f>
        <v>0</v>
      </c>
      <c r="N11" s="478">
        <f>'Annexure IV-Vcosting sheet'!V11</f>
        <v>0</v>
      </c>
      <c r="O11" s="428">
        <f>'Annexure IV-Vcosting sheet'!W11</f>
        <v>0</v>
      </c>
      <c r="P11" s="478">
        <f>'Annexure IV-Vcosting sheet'!X11</f>
        <v>0</v>
      </c>
      <c r="Q11" s="428">
        <f>'Annexure IV-Vcosting sheet'!Y11</f>
        <v>0</v>
      </c>
      <c r="R11" s="428">
        <f>'Annexure IV-Vcosting sheet'!AB11</f>
        <v>0</v>
      </c>
      <c r="S11" s="478">
        <f>'Annexure IV-Vcosting sheet'!AC11</f>
        <v>0</v>
      </c>
      <c r="T11" s="428">
        <f>'Annexure IV-Vcosting sheet'!AD11</f>
        <v>0</v>
      </c>
      <c r="U11" s="478">
        <f>'Annexure IV-Vcosting sheet'!AE11</f>
        <v>0</v>
      </c>
      <c r="V11" s="428">
        <f>'Annexure IV-Vcosting sheet'!AF11</f>
        <v>0</v>
      </c>
      <c r="W11" s="434"/>
    </row>
    <row r="12" spans="1:23" ht="18">
      <c r="A12" s="428">
        <v>1.06</v>
      </c>
      <c r="B12" s="435" t="s">
        <v>22</v>
      </c>
      <c r="C12" s="478">
        <f>'Annexure IV-Vcosting sheet'!C12</f>
        <v>0</v>
      </c>
      <c r="D12" s="428">
        <f>'Annexure IV-Vcosting sheet'!D12</f>
        <v>0</v>
      </c>
      <c r="E12" s="478">
        <f>'Annexure IV-Vcosting sheet'!I12</f>
        <v>0</v>
      </c>
      <c r="F12" s="428">
        <f>'Annexure IV-Vcosting sheet'!J12</f>
        <v>0</v>
      </c>
      <c r="G12" s="469">
        <f>'Annexure IV-Vcosting sheet'!K12</f>
        <v>0</v>
      </c>
      <c r="H12" s="469">
        <f>'Annexure IV-Vcosting sheet'!L12</f>
        <v>0</v>
      </c>
      <c r="I12" s="478">
        <f>'Annexure IV-Vcosting sheet'!O12</f>
        <v>0</v>
      </c>
      <c r="J12" s="428">
        <f>'Annexure IV-Vcosting sheet'!P12</f>
        <v>0</v>
      </c>
      <c r="K12" s="428">
        <f>'Annexure IV-Vcosting sheet'!S12</f>
        <v>0</v>
      </c>
      <c r="L12" s="478">
        <f>'Annexure IV-Vcosting sheet'!T12</f>
        <v>0</v>
      </c>
      <c r="M12" s="428">
        <f>'Annexure IV-Vcosting sheet'!U12</f>
        <v>0</v>
      </c>
      <c r="N12" s="478">
        <f>'Annexure IV-Vcosting sheet'!V12</f>
        <v>0</v>
      </c>
      <c r="O12" s="428">
        <f>'Annexure IV-Vcosting sheet'!W12</f>
        <v>0</v>
      </c>
      <c r="P12" s="478">
        <f>'Annexure IV-Vcosting sheet'!X12</f>
        <v>0</v>
      </c>
      <c r="Q12" s="428">
        <f>'Annexure IV-Vcosting sheet'!Y12</f>
        <v>0</v>
      </c>
      <c r="R12" s="428">
        <f>'Annexure IV-Vcosting sheet'!AB12</f>
        <v>0</v>
      </c>
      <c r="S12" s="478">
        <f>'Annexure IV-Vcosting sheet'!AC12</f>
        <v>0</v>
      </c>
      <c r="T12" s="428">
        <f>'Annexure IV-Vcosting sheet'!AD12</f>
        <v>0</v>
      </c>
      <c r="U12" s="478">
        <f>'Annexure IV-Vcosting sheet'!AE12</f>
        <v>0</v>
      </c>
      <c r="V12" s="428">
        <f>'Annexure IV-Vcosting sheet'!AF12</f>
        <v>0</v>
      </c>
      <c r="W12" s="435"/>
    </row>
    <row r="13" spans="1:23" ht="18">
      <c r="A13" s="428">
        <v>1.07</v>
      </c>
      <c r="B13" s="435" t="s">
        <v>23</v>
      </c>
      <c r="C13" s="478">
        <f>'Annexure IV-Vcosting sheet'!C13</f>
        <v>0</v>
      </c>
      <c r="D13" s="428">
        <f>'Annexure IV-Vcosting sheet'!D13</f>
        <v>0</v>
      </c>
      <c r="E13" s="478">
        <f>'Annexure IV-Vcosting sheet'!I13</f>
        <v>0</v>
      </c>
      <c r="F13" s="428">
        <f>'Annexure IV-Vcosting sheet'!J13</f>
        <v>0</v>
      </c>
      <c r="G13" s="469">
        <f>'Annexure IV-Vcosting sheet'!K13</f>
        <v>0</v>
      </c>
      <c r="H13" s="469">
        <f>'Annexure IV-Vcosting sheet'!L13</f>
        <v>0</v>
      </c>
      <c r="I13" s="478">
        <f>'Annexure IV-Vcosting sheet'!O13</f>
        <v>0</v>
      </c>
      <c r="J13" s="428">
        <f>'Annexure IV-Vcosting sheet'!P13</f>
        <v>0</v>
      </c>
      <c r="K13" s="428">
        <f>'Annexure IV-Vcosting sheet'!S13</f>
        <v>0</v>
      </c>
      <c r="L13" s="478">
        <f>'Annexure IV-Vcosting sheet'!T13</f>
        <v>0</v>
      </c>
      <c r="M13" s="428">
        <f>'Annexure IV-Vcosting sheet'!U13</f>
        <v>0</v>
      </c>
      <c r="N13" s="478">
        <f>'Annexure IV-Vcosting sheet'!V13</f>
        <v>0</v>
      </c>
      <c r="O13" s="428">
        <f>'Annexure IV-Vcosting sheet'!W13</f>
        <v>0</v>
      </c>
      <c r="P13" s="478">
        <f>'Annexure IV-Vcosting sheet'!X13</f>
        <v>0</v>
      </c>
      <c r="Q13" s="428">
        <f>'Annexure IV-Vcosting sheet'!Y13</f>
        <v>0</v>
      </c>
      <c r="R13" s="428">
        <f>'Annexure IV-Vcosting sheet'!AB13</f>
        <v>0</v>
      </c>
      <c r="S13" s="478">
        <f>'Annexure IV-Vcosting sheet'!AC13</f>
        <v>0</v>
      </c>
      <c r="T13" s="428">
        <f>'Annexure IV-Vcosting sheet'!AD13</f>
        <v>0</v>
      </c>
      <c r="U13" s="478">
        <f>'Annexure IV-Vcosting sheet'!AE13</f>
        <v>0</v>
      </c>
      <c r="V13" s="428">
        <f>'Annexure IV-Vcosting sheet'!AF13</f>
        <v>0</v>
      </c>
      <c r="W13" s="435"/>
    </row>
    <row r="14" spans="1:23" ht="18">
      <c r="A14" s="431">
        <v>2</v>
      </c>
      <c r="B14" s="436" t="s">
        <v>24</v>
      </c>
      <c r="C14" s="478">
        <f>'Annexure IV-Vcosting sheet'!C14</f>
        <v>0</v>
      </c>
      <c r="D14" s="428">
        <f>'Annexure IV-Vcosting sheet'!D14</f>
        <v>0</v>
      </c>
      <c r="E14" s="478">
        <f>'Annexure IV-Vcosting sheet'!I14</f>
        <v>0</v>
      </c>
      <c r="F14" s="428">
        <f>'Annexure IV-Vcosting sheet'!J14</f>
        <v>0</v>
      </c>
      <c r="G14" s="469">
        <f>'Annexure IV-Vcosting sheet'!K14</f>
        <v>0</v>
      </c>
      <c r="H14" s="469">
        <f>'Annexure IV-Vcosting sheet'!L14</f>
        <v>0</v>
      </c>
      <c r="I14" s="478">
        <f>'Annexure IV-Vcosting sheet'!O14</f>
        <v>0</v>
      </c>
      <c r="J14" s="428">
        <f>'Annexure IV-Vcosting sheet'!P14</f>
        <v>0</v>
      </c>
      <c r="K14" s="428">
        <f>'Annexure IV-Vcosting sheet'!S14</f>
        <v>0</v>
      </c>
      <c r="L14" s="478">
        <f>'Annexure IV-Vcosting sheet'!T14</f>
        <v>0</v>
      </c>
      <c r="M14" s="428">
        <f>'Annexure IV-Vcosting sheet'!U14</f>
        <v>0</v>
      </c>
      <c r="N14" s="478">
        <f>'Annexure IV-Vcosting sheet'!V14</f>
        <v>0</v>
      </c>
      <c r="O14" s="428">
        <f>'Annexure IV-Vcosting sheet'!W14</f>
        <v>0</v>
      </c>
      <c r="P14" s="478">
        <f>'Annexure IV-Vcosting sheet'!X14</f>
        <v>0</v>
      </c>
      <c r="Q14" s="428">
        <f>'Annexure IV-Vcosting sheet'!Y14</f>
        <v>0</v>
      </c>
      <c r="R14" s="428">
        <f>'Annexure IV-Vcosting sheet'!AB14</f>
        <v>0</v>
      </c>
      <c r="S14" s="478">
        <f>'Annexure IV-Vcosting sheet'!AC14</f>
        <v>0</v>
      </c>
      <c r="T14" s="428">
        <f>'Annexure IV-Vcosting sheet'!AD14</f>
        <v>0</v>
      </c>
      <c r="U14" s="478">
        <f>'Annexure IV-Vcosting sheet'!AE14</f>
        <v>0</v>
      </c>
      <c r="V14" s="428">
        <f>'Annexure IV-Vcosting sheet'!AF14</f>
        <v>0</v>
      </c>
      <c r="W14" s="436"/>
    </row>
    <row r="15" spans="1:23">
      <c r="A15" s="431"/>
      <c r="B15" s="436" t="s">
        <v>25</v>
      </c>
      <c r="C15" s="478">
        <f>'Annexure IV-Vcosting sheet'!C15</f>
        <v>0</v>
      </c>
      <c r="D15" s="428">
        <f>'Annexure IV-Vcosting sheet'!D15</f>
        <v>0</v>
      </c>
      <c r="E15" s="478">
        <f>'Annexure IV-Vcosting sheet'!I15</f>
        <v>0</v>
      </c>
      <c r="F15" s="428">
        <f>'Annexure IV-Vcosting sheet'!J15</f>
        <v>0</v>
      </c>
      <c r="G15" s="469">
        <f>'Annexure IV-Vcosting sheet'!K15</f>
        <v>0</v>
      </c>
      <c r="H15" s="469">
        <f>'Annexure IV-Vcosting sheet'!L15</f>
        <v>0</v>
      </c>
      <c r="I15" s="478">
        <f>'Annexure IV-Vcosting sheet'!O15</f>
        <v>0</v>
      </c>
      <c r="J15" s="428">
        <f>'Annexure IV-Vcosting sheet'!P15</f>
        <v>0</v>
      </c>
      <c r="K15" s="428">
        <f>'Annexure IV-Vcosting sheet'!S15</f>
        <v>0</v>
      </c>
      <c r="L15" s="478">
        <f>'Annexure IV-Vcosting sheet'!T15</f>
        <v>0</v>
      </c>
      <c r="M15" s="428">
        <f>'Annexure IV-Vcosting sheet'!U15</f>
        <v>0</v>
      </c>
      <c r="N15" s="478">
        <f>'Annexure IV-Vcosting sheet'!V15</f>
        <v>0</v>
      </c>
      <c r="O15" s="428">
        <f>'Annexure IV-Vcosting sheet'!W15</f>
        <v>0</v>
      </c>
      <c r="P15" s="478">
        <f>'Annexure IV-Vcosting sheet'!X15</f>
        <v>0</v>
      </c>
      <c r="Q15" s="428">
        <f>'Annexure IV-Vcosting sheet'!Y15</f>
        <v>0</v>
      </c>
      <c r="R15" s="428">
        <f>'Annexure IV-Vcosting sheet'!AB15</f>
        <v>0</v>
      </c>
      <c r="S15" s="478">
        <f>'Annexure IV-Vcosting sheet'!AC15</f>
        <v>0</v>
      </c>
      <c r="T15" s="428">
        <f>'Annexure IV-Vcosting sheet'!AD15</f>
        <v>0</v>
      </c>
      <c r="U15" s="478">
        <f>'Annexure IV-Vcosting sheet'!AE15</f>
        <v>0</v>
      </c>
      <c r="V15" s="428">
        <f>'Annexure IV-Vcosting sheet'!AF15</f>
        <v>0</v>
      </c>
      <c r="W15" s="436"/>
    </row>
    <row r="16" spans="1:23">
      <c r="A16" s="428"/>
      <c r="B16" s="437" t="s">
        <v>26</v>
      </c>
      <c r="C16" s="478">
        <f>'Annexure IV-Vcosting sheet'!C16</f>
        <v>0</v>
      </c>
      <c r="D16" s="428">
        <f>'Annexure IV-Vcosting sheet'!D16</f>
        <v>0</v>
      </c>
      <c r="E16" s="478">
        <f>'Annexure IV-Vcosting sheet'!I16</f>
        <v>0</v>
      </c>
      <c r="F16" s="428">
        <f>'Annexure IV-Vcosting sheet'!J16</f>
        <v>0</v>
      </c>
      <c r="G16" s="469">
        <f>'Annexure IV-Vcosting sheet'!K16</f>
        <v>0</v>
      </c>
      <c r="H16" s="469">
        <f>'Annexure IV-Vcosting sheet'!L16</f>
        <v>0</v>
      </c>
      <c r="I16" s="478">
        <f>'Annexure IV-Vcosting sheet'!O16</f>
        <v>0</v>
      </c>
      <c r="J16" s="428">
        <f>'Annexure IV-Vcosting sheet'!P16</f>
        <v>0</v>
      </c>
      <c r="K16" s="428">
        <f>'Annexure IV-Vcosting sheet'!S16</f>
        <v>0</v>
      </c>
      <c r="L16" s="478">
        <f>'Annexure IV-Vcosting sheet'!T16</f>
        <v>0</v>
      </c>
      <c r="M16" s="428">
        <f>'Annexure IV-Vcosting sheet'!U16</f>
        <v>0</v>
      </c>
      <c r="N16" s="478">
        <f>'Annexure IV-Vcosting sheet'!V16</f>
        <v>0</v>
      </c>
      <c r="O16" s="428">
        <f>'Annexure IV-Vcosting sheet'!W16</f>
        <v>0</v>
      </c>
      <c r="P16" s="478">
        <f>'Annexure IV-Vcosting sheet'!X16</f>
        <v>0</v>
      </c>
      <c r="Q16" s="428">
        <f>'Annexure IV-Vcosting sheet'!Y16</f>
        <v>0</v>
      </c>
      <c r="R16" s="428">
        <f>'Annexure IV-Vcosting sheet'!AB16</f>
        <v>0</v>
      </c>
      <c r="S16" s="478">
        <f>'Annexure IV-Vcosting sheet'!AC16</f>
        <v>0</v>
      </c>
      <c r="T16" s="428">
        <f>'Annexure IV-Vcosting sheet'!AD16</f>
        <v>0</v>
      </c>
      <c r="U16" s="478">
        <f>'Annexure IV-Vcosting sheet'!AE16</f>
        <v>0</v>
      </c>
      <c r="V16" s="428">
        <f>'Annexure IV-Vcosting sheet'!AF16</f>
        <v>0</v>
      </c>
      <c r="W16" s="437"/>
    </row>
    <row r="17" spans="1:23" ht="18">
      <c r="A17" s="428">
        <v>2.0099999999999998</v>
      </c>
      <c r="B17" s="434" t="s">
        <v>27</v>
      </c>
      <c r="C17" s="478">
        <f>'Annexure IV-Vcosting sheet'!C17</f>
        <v>0</v>
      </c>
      <c r="D17" s="428">
        <f>'Annexure IV-Vcosting sheet'!D17</f>
        <v>0</v>
      </c>
      <c r="E17" s="478">
        <f>'Annexure IV-Vcosting sheet'!I17</f>
        <v>0</v>
      </c>
      <c r="F17" s="428">
        <f>'Annexure IV-Vcosting sheet'!J17</f>
        <v>0</v>
      </c>
      <c r="G17" s="469">
        <f>'Annexure IV-Vcosting sheet'!K17</f>
        <v>0</v>
      </c>
      <c r="H17" s="469">
        <f>'Annexure IV-Vcosting sheet'!L17</f>
        <v>0</v>
      </c>
      <c r="I17" s="478">
        <f>'Annexure IV-Vcosting sheet'!O17</f>
        <v>0</v>
      </c>
      <c r="J17" s="428">
        <f>'Annexure IV-Vcosting sheet'!P17</f>
        <v>0</v>
      </c>
      <c r="K17" s="428">
        <f>'Annexure IV-Vcosting sheet'!S17</f>
        <v>0</v>
      </c>
      <c r="L17" s="478">
        <f>'Annexure IV-Vcosting sheet'!T17</f>
        <v>0</v>
      </c>
      <c r="M17" s="428">
        <f>'Annexure IV-Vcosting sheet'!U17</f>
        <v>0</v>
      </c>
      <c r="N17" s="478">
        <f>'Annexure IV-Vcosting sheet'!V17</f>
        <v>0</v>
      </c>
      <c r="O17" s="428">
        <f>'Annexure IV-Vcosting sheet'!W17</f>
        <v>0</v>
      </c>
      <c r="P17" s="478">
        <f>'Annexure IV-Vcosting sheet'!X17</f>
        <v>0</v>
      </c>
      <c r="Q17" s="428">
        <f>'Annexure IV-Vcosting sheet'!Y17</f>
        <v>0</v>
      </c>
      <c r="R17" s="428">
        <f>'Annexure IV-Vcosting sheet'!AB17</f>
        <v>0</v>
      </c>
      <c r="S17" s="478">
        <f>'Annexure IV-Vcosting sheet'!AC17</f>
        <v>0</v>
      </c>
      <c r="T17" s="428">
        <f>'Annexure IV-Vcosting sheet'!AD17</f>
        <v>0</v>
      </c>
      <c r="U17" s="478">
        <f>'Annexure IV-Vcosting sheet'!AE17</f>
        <v>0</v>
      </c>
      <c r="V17" s="428">
        <f>'Annexure IV-Vcosting sheet'!AF17</f>
        <v>0</v>
      </c>
      <c r="W17" s="434"/>
    </row>
    <row r="18" spans="1:23" ht="18">
      <c r="A18" s="428">
        <v>2.02</v>
      </c>
      <c r="B18" s="434" t="s">
        <v>28</v>
      </c>
      <c r="C18" s="478">
        <f>'Annexure IV-Vcosting sheet'!C18</f>
        <v>0</v>
      </c>
      <c r="D18" s="428">
        <f>'Annexure IV-Vcosting sheet'!D18</f>
        <v>0</v>
      </c>
      <c r="E18" s="478">
        <f>'Annexure IV-Vcosting sheet'!I18</f>
        <v>0</v>
      </c>
      <c r="F18" s="428">
        <f>'Annexure IV-Vcosting sheet'!J18</f>
        <v>0</v>
      </c>
      <c r="G18" s="469">
        <f>'Annexure IV-Vcosting sheet'!K18</f>
        <v>0</v>
      </c>
      <c r="H18" s="469">
        <f>'Annexure IV-Vcosting sheet'!L18</f>
        <v>0</v>
      </c>
      <c r="I18" s="478">
        <f>'Annexure IV-Vcosting sheet'!O18</f>
        <v>0</v>
      </c>
      <c r="J18" s="428">
        <f>'Annexure IV-Vcosting sheet'!P18</f>
        <v>0</v>
      </c>
      <c r="K18" s="428">
        <f>'Annexure IV-Vcosting sheet'!S18</f>
        <v>0</v>
      </c>
      <c r="L18" s="478">
        <f>'Annexure IV-Vcosting sheet'!T18</f>
        <v>0</v>
      </c>
      <c r="M18" s="428">
        <f>'Annexure IV-Vcosting sheet'!U18</f>
        <v>0</v>
      </c>
      <c r="N18" s="478">
        <f>'Annexure IV-Vcosting sheet'!V18</f>
        <v>0</v>
      </c>
      <c r="O18" s="428">
        <f>'Annexure IV-Vcosting sheet'!W18</f>
        <v>0</v>
      </c>
      <c r="P18" s="478">
        <f>'Annexure IV-Vcosting sheet'!X18</f>
        <v>0</v>
      </c>
      <c r="Q18" s="428">
        <f>'Annexure IV-Vcosting sheet'!Y18</f>
        <v>0</v>
      </c>
      <c r="R18" s="428">
        <f>'Annexure IV-Vcosting sheet'!AB18</f>
        <v>0</v>
      </c>
      <c r="S18" s="478">
        <f>'Annexure IV-Vcosting sheet'!AC18</f>
        <v>0</v>
      </c>
      <c r="T18" s="428">
        <f>'Annexure IV-Vcosting sheet'!AD18</f>
        <v>0</v>
      </c>
      <c r="U18" s="478">
        <f>'Annexure IV-Vcosting sheet'!AE18</f>
        <v>0</v>
      </c>
      <c r="V18" s="428">
        <f>'Annexure IV-Vcosting sheet'!AF18</f>
        <v>0</v>
      </c>
      <c r="W18" s="434"/>
    </row>
    <row r="19" spans="1:23">
      <c r="A19" s="428">
        <v>2.0299999999999998</v>
      </c>
      <c r="B19" s="434" t="s">
        <v>29</v>
      </c>
      <c r="C19" s="478">
        <f>'Annexure IV-Vcosting sheet'!C19</f>
        <v>0</v>
      </c>
      <c r="D19" s="428">
        <f>'Annexure IV-Vcosting sheet'!D19</f>
        <v>0</v>
      </c>
      <c r="E19" s="478">
        <f>'Annexure IV-Vcosting sheet'!I19</f>
        <v>0</v>
      </c>
      <c r="F19" s="428">
        <f>'Annexure IV-Vcosting sheet'!J19</f>
        <v>0</v>
      </c>
      <c r="G19" s="469">
        <f>'Annexure IV-Vcosting sheet'!K19</f>
        <v>0</v>
      </c>
      <c r="H19" s="469">
        <f>'Annexure IV-Vcosting sheet'!L19</f>
        <v>0</v>
      </c>
      <c r="I19" s="478">
        <f>'Annexure IV-Vcosting sheet'!O19</f>
        <v>0</v>
      </c>
      <c r="J19" s="428">
        <f>'Annexure IV-Vcosting sheet'!P19</f>
        <v>0</v>
      </c>
      <c r="K19" s="428">
        <f>'Annexure IV-Vcosting sheet'!S19</f>
        <v>0</v>
      </c>
      <c r="L19" s="478">
        <f>'Annexure IV-Vcosting sheet'!T19</f>
        <v>0</v>
      </c>
      <c r="M19" s="428">
        <f>'Annexure IV-Vcosting sheet'!U19</f>
        <v>0</v>
      </c>
      <c r="N19" s="478">
        <f>'Annexure IV-Vcosting sheet'!V19</f>
        <v>0</v>
      </c>
      <c r="O19" s="428">
        <f>'Annexure IV-Vcosting sheet'!W19</f>
        <v>0</v>
      </c>
      <c r="P19" s="478">
        <f>'Annexure IV-Vcosting sheet'!X19</f>
        <v>0</v>
      </c>
      <c r="Q19" s="428">
        <f>'Annexure IV-Vcosting sheet'!Y19</f>
        <v>0</v>
      </c>
      <c r="R19" s="428">
        <f>'Annexure IV-Vcosting sheet'!AB19</f>
        <v>0</v>
      </c>
      <c r="S19" s="478">
        <f>'Annexure IV-Vcosting sheet'!AC19</f>
        <v>0</v>
      </c>
      <c r="T19" s="428">
        <f>'Annexure IV-Vcosting sheet'!AD19</f>
        <v>0</v>
      </c>
      <c r="U19" s="478">
        <f>'Annexure IV-Vcosting sheet'!AE19</f>
        <v>0</v>
      </c>
      <c r="V19" s="428">
        <f>'Annexure IV-Vcosting sheet'!AF19</f>
        <v>0</v>
      </c>
      <c r="W19" s="434"/>
    </row>
    <row r="20" spans="1:23" ht="18">
      <c r="A20" s="428">
        <v>2.04</v>
      </c>
      <c r="B20" s="434" t="s">
        <v>30</v>
      </c>
      <c r="C20" s="478">
        <f>'Annexure IV-Vcosting sheet'!C20</f>
        <v>0</v>
      </c>
      <c r="D20" s="428">
        <f>'Annexure IV-Vcosting sheet'!D20</f>
        <v>0</v>
      </c>
      <c r="E20" s="478">
        <f>'Annexure IV-Vcosting sheet'!I20</f>
        <v>0</v>
      </c>
      <c r="F20" s="428">
        <f>'Annexure IV-Vcosting sheet'!J20</f>
        <v>0</v>
      </c>
      <c r="G20" s="469">
        <f>'Annexure IV-Vcosting sheet'!K20</f>
        <v>0</v>
      </c>
      <c r="H20" s="469">
        <f>'Annexure IV-Vcosting sheet'!L20</f>
        <v>0</v>
      </c>
      <c r="I20" s="478">
        <f>'Annexure IV-Vcosting sheet'!O20</f>
        <v>0</v>
      </c>
      <c r="J20" s="428">
        <f>'Annexure IV-Vcosting sheet'!P20</f>
        <v>0</v>
      </c>
      <c r="K20" s="428">
        <f>'Annexure IV-Vcosting sheet'!S20</f>
        <v>0</v>
      </c>
      <c r="L20" s="478">
        <f>'Annexure IV-Vcosting sheet'!T20</f>
        <v>0</v>
      </c>
      <c r="M20" s="428">
        <f>'Annexure IV-Vcosting sheet'!U20</f>
        <v>0</v>
      </c>
      <c r="N20" s="478">
        <f>'Annexure IV-Vcosting sheet'!V20</f>
        <v>0</v>
      </c>
      <c r="O20" s="428">
        <f>'Annexure IV-Vcosting sheet'!W20</f>
        <v>0</v>
      </c>
      <c r="P20" s="478">
        <f>'Annexure IV-Vcosting sheet'!X20</f>
        <v>0</v>
      </c>
      <c r="Q20" s="428">
        <f>'Annexure IV-Vcosting sheet'!Y20</f>
        <v>0</v>
      </c>
      <c r="R20" s="428">
        <f>'Annexure IV-Vcosting sheet'!AB20</f>
        <v>0</v>
      </c>
      <c r="S20" s="478">
        <f>'Annexure IV-Vcosting sheet'!AC20</f>
        <v>0</v>
      </c>
      <c r="T20" s="428">
        <f>'Annexure IV-Vcosting sheet'!AD20</f>
        <v>0</v>
      </c>
      <c r="U20" s="478">
        <f>'Annexure IV-Vcosting sheet'!AE20</f>
        <v>0</v>
      </c>
      <c r="V20" s="428">
        <f>'Annexure IV-Vcosting sheet'!AF20</f>
        <v>0</v>
      </c>
      <c r="W20" s="434"/>
    </row>
    <row r="21" spans="1:23">
      <c r="A21" s="428"/>
      <c r="B21" s="438" t="s">
        <v>31</v>
      </c>
      <c r="C21" s="478">
        <f>'Annexure IV-Vcosting sheet'!C21</f>
        <v>0</v>
      </c>
      <c r="D21" s="428">
        <f>'Annexure IV-Vcosting sheet'!D21</f>
        <v>0</v>
      </c>
      <c r="E21" s="478">
        <f>'Annexure IV-Vcosting sheet'!I21</f>
        <v>0</v>
      </c>
      <c r="F21" s="428">
        <f>'Annexure IV-Vcosting sheet'!J21</f>
        <v>0</v>
      </c>
      <c r="G21" s="469">
        <f>'Annexure IV-Vcosting sheet'!K21</f>
        <v>0</v>
      </c>
      <c r="H21" s="469">
        <f>'Annexure IV-Vcosting sheet'!L21</f>
        <v>0</v>
      </c>
      <c r="I21" s="478">
        <f>'Annexure IV-Vcosting sheet'!O21</f>
        <v>0</v>
      </c>
      <c r="J21" s="428">
        <f>'Annexure IV-Vcosting sheet'!P21</f>
        <v>0</v>
      </c>
      <c r="K21" s="428">
        <f>'Annexure IV-Vcosting sheet'!S21</f>
        <v>0</v>
      </c>
      <c r="L21" s="478">
        <f>'Annexure IV-Vcosting sheet'!T21</f>
        <v>0</v>
      </c>
      <c r="M21" s="428">
        <f>'Annexure IV-Vcosting sheet'!U21</f>
        <v>0</v>
      </c>
      <c r="N21" s="478">
        <f>'Annexure IV-Vcosting sheet'!V21</f>
        <v>0</v>
      </c>
      <c r="O21" s="428">
        <f>'Annexure IV-Vcosting sheet'!W21</f>
        <v>0</v>
      </c>
      <c r="P21" s="478">
        <f>'Annexure IV-Vcosting sheet'!X21</f>
        <v>0</v>
      </c>
      <c r="Q21" s="428">
        <f>'Annexure IV-Vcosting sheet'!Y21</f>
        <v>0</v>
      </c>
      <c r="R21" s="428">
        <f>'Annexure IV-Vcosting sheet'!AB21</f>
        <v>0</v>
      </c>
      <c r="S21" s="478">
        <f>'Annexure IV-Vcosting sheet'!AC21</f>
        <v>0</v>
      </c>
      <c r="T21" s="428">
        <f>'Annexure IV-Vcosting sheet'!AD21</f>
        <v>0</v>
      </c>
      <c r="U21" s="478">
        <f>'Annexure IV-Vcosting sheet'!AE21</f>
        <v>0</v>
      </c>
      <c r="V21" s="428">
        <f>'Annexure IV-Vcosting sheet'!AF21</f>
        <v>0</v>
      </c>
      <c r="W21" s="438"/>
    </row>
    <row r="22" spans="1:23">
      <c r="A22" s="428"/>
      <c r="B22" s="437" t="s">
        <v>32</v>
      </c>
      <c r="C22" s="478">
        <f>'Annexure IV-Vcosting sheet'!C22</f>
        <v>0</v>
      </c>
      <c r="D22" s="428">
        <f>'Annexure IV-Vcosting sheet'!D22</f>
        <v>0</v>
      </c>
      <c r="E22" s="478">
        <f>'Annexure IV-Vcosting sheet'!I22</f>
        <v>0</v>
      </c>
      <c r="F22" s="428">
        <f>'Annexure IV-Vcosting sheet'!J22</f>
        <v>0</v>
      </c>
      <c r="G22" s="469">
        <f>'Annexure IV-Vcosting sheet'!K22</f>
        <v>0</v>
      </c>
      <c r="H22" s="469">
        <f>'Annexure IV-Vcosting sheet'!L22</f>
        <v>0</v>
      </c>
      <c r="I22" s="478">
        <f>'Annexure IV-Vcosting sheet'!O22</f>
        <v>0</v>
      </c>
      <c r="J22" s="428">
        <f>'Annexure IV-Vcosting sheet'!P22</f>
        <v>0</v>
      </c>
      <c r="K22" s="428">
        <f>'Annexure IV-Vcosting sheet'!S22</f>
        <v>0</v>
      </c>
      <c r="L22" s="478">
        <f>'Annexure IV-Vcosting sheet'!T22</f>
        <v>0</v>
      </c>
      <c r="M22" s="428">
        <f>'Annexure IV-Vcosting sheet'!U22</f>
        <v>0</v>
      </c>
      <c r="N22" s="478">
        <f>'Annexure IV-Vcosting sheet'!V22</f>
        <v>0</v>
      </c>
      <c r="O22" s="428">
        <f>'Annexure IV-Vcosting sheet'!W22</f>
        <v>0</v>
      </c>
      <c r="P22" s="478">
        <f>'Annexure IV-Vcosting sheet'!X22</f>
        <v>0</v>
      </c>
      <c r="Q22" s="428">
        <f>'Annexure IV-Vcosting sheet'!Y22</f>
        <v>0</v>
      </c>
      <c r="R22" s="428">
        <f>'Annexure IV-Vcosting sheet'!AB22</f>
        <v>0</v>
      </c>
      <c r="S22" s="478">
        <f>'Annexure IV-Vcosting sheet'!AC22</f>
        <v>0</v>
      </c>
      <c r="T22" s="428">
        <f>'Annexure IV-Vcosting sheet'!AD22</f>
        <v>0</v>
      </c>
      <c r="U22" s="478">
        <f>'Annexure IV-Vcosting sheet'!AE22</f>
        <v>0</v>
      </c>
      <c r="V22" s="428">
        <f>'Annexure IV-Vcosting sheet'!AF22</f>
        <v>0</v>
      </c>
      <c r="W22" s="437"/>
    </row>
    <row r="23" spans="1:23" ht="18">
      <c r="A23" s="428">
        <v>2.0499999999999998</v>
      </c>
      <c r="B23" s="439" t="s">
        <v>33</v>
      </c>
      <c r="C23" s="478">
        <f>'Annexure IV-Vcosting sheet'!C23</f>
        <v>0</v>
      </c>
      <c r="D23" s="428">
        <f>'Annexure IV-Vcosting sheet'!D23</f>
        <v>0</v>
      </c>
      <c r="E23" s="478">
        <f>'Annexure IV-Vcosting sheet'!I23</f>
        <v>0</v>
      </c>
      <c r="F23" s="428">
        <f>'Annexure IV-Vcosting sheet'!J23</f>
        <v>0</v>
      </c>
      <c r="G23" s="469">
        <f>'Annexure IV-Vcosting sheet'!K23</f>
        <v>0</v>
      </c>
      <c r="H23" s="469">
        <f>'Annexure IV-Vcosting sheet'!L23</f>
        <v>0</v>
      </c>
      <c r="I23" s="478">
        <f>'Annexure IV-Vcosting sheet'!O23</f>
        <v>0</v>
      </c>
      <c r="J23" s="428">
        <f>'Annexure IV-Vcosting sheet'!P23</f>
        <v>0</v>
      </c>
      <c r="K23" s="428">
        <f>'Annexure IV-Vcosting sheet'!S23</f>
        <v>0</v>
      </c>
      <c r="L23" s="478">
        <f>'Annexure IV-Vcosting sheet'!T23</f>
        <v>0</v>
      </c>
      <c r="M23" s="428">
        <f>'Annexure IV-Vcosting sheet'!U23</f>
        <v>0</v>
      </c>
      <c r="N23" s="478">
        <f>'Annexure IV-Vcosting sheet'!V23</f>
        <v>0</v>
      </c>
      <c r="O23" s="428">
        <f>'Annexure IV-Vcosting sheet'!W23</f>
        <v>0</v>
      </c>
      <c r="P23" s="478">
        <f>'Annexure IV-Vcosting sheet'!X23</f>
        <v>0</v>
      </c>
      <c r="Q23" s="428">
        <f>'Annexure IV-Vcosting sheet'!Y23</f>
        <v>0</v>
      </c>
      <c r="R23" s="428">
        <f>'Annexure IV-Vcosting sheet'!AB23</f>
        <v>0</v>
      </c>
      <c r="S23" s="478">
        <f>'Annexure IV-Vcosting sheet'!AC23</f>
        <v>0</v>
      </c>
      <c r="T23" s="428">
        <f>'Annexure IV-Vcosting sheet'!AD23</f>
        <v>0</v>
      </c>
      <c r="U23" s="478">
        <f>'Annexure IV-Vcosting sheet'!AE23</f>
        <v>0</v>
      </c>
      <c r="V23" s="428">
        <f>'Annexure IV-Vcosting sheet'!AF23</f>
        <v>0</v>
      </c>
      <c r="W23" s="439"/>
    </row>
    <row r="24" spans="1:23">
      <c r="A24" s="428">
        <v>2.06</v>
      </c>
      <c r="B24" s="439" t="s">
        <v>34</v>
      </c>
      <c r="C24" s="478">
        <f>'Annexure IV-Vcosting sheet'!C24</f>
        <v>0</v>
      </c>
      <c r="D24" s="428">
        <f>'Annexure IV-Vcosting sheet'!D24</f>
        <v>0</v>
      </c>
      <c r="E24" s="478">
        <f>'Annexure IV-Vcosting sheet'!I24</f>
        <v>0</v>
      </c>
      <c r="F24" s="428">
        <f>'Annexure IV-Vcosting sheet'!J24</f>
        <v>0</v>
      </c>
      <c r="G24" s="469">
        <f>'Annexure IV-Vcosting sheet'!K24</f>
        <v>0</v>
      </c>
      <c r="H24" s="469">
        <f>'Annexure IV-Vcosting sheet'!L24</f>
        <v>0</v>
      </c>
      <c r="I24" s="478">
        <f>'Annexure IV-Vcosting sheet'!O24</f>
        <v>0</v>
      </c>
      <c r="J24" s="428">
        <f>'Annexure IV-Vcosting sheet'!P24</f>
        <v>0</v>
      </c>
      <c r="K24" s="428">
        <f>'Annexure IV-Vcosting sheet'!S24</f>
        <v>0</v>
      </c>
      <c r="L24" s="478">
        <f>'Annexure IV-Vcosting sheet'!T24</f>
        <v>0</v>
      </c>
      <c r="M24" s="428">
        <f>'Annexure IV-Vcosting sheet'!U24</f>
        <v>0</v>
      </c>
      <c r="N24" s="478">
        <f>'Annexure IV-Vcosting sheet'!V24</f>
        <v>0</v>
      </c>
      <c r="O24" s="428">
        <f>'Annexure IV-Vcosting sheet'!W24</f>
        <v>0</v>
      </c>
      <c r="P24" s="478">
        <f>'Annexure IV-Vcosting sheet'!X24</f>
        <v>0</v>
      </c>
      <c r="Q24" s="428">
        <f>'Annexure IV-Vcosting sheet'!Y24</f>
        <v>0</v>
      </c>
      <c r="R24" s="428">
        <f>'Annexure IV-Vcosting sheet'!AB24</f>
        <v>0</v>
      </c>
      <c r="S24" s="478">
        <f>'Annexure IV-Vcosting sheet'!AC24</f>
        <v>0</v>
      </c>
      <c r="T24" s="428">
        <f>'Annexure IV-Vcosting sheet'!AD24</f>
        <v>0</v>
      </c>
      <c r="U24" s="478">
        <f>'Annexure IV-Vcosting sheet'!AE24</f>
        <v>0</v>
      </c>
      <c r="V24" s="428">
        <f>'Annexure IV-Vcosting sheet'!AF24</f>
        <v>0</v>
      </c>
      <c r="W24" s="439"/>
    </row>
    <row r="25" spans="1:23" ht="27">
      <c r="A25" s="428">
        <v>2.0699999999999998</v>
      </c>
      <c r="B25" s="439" t="s">
        <v>35</v>
      </c>
      <c r="C25" s="478">
        <f>'Annexure IV-Vcosting sheet'!C25</f>
        <v>0</v>
      </c>
      <c r="D25" s="428">
        <f>'Annexure IV-Vcosting sheet'!D25</f>
        <v>0</v>
      </c>
      <c r="E25" s="478">
        <f>'Annexure IV-Vcosting sheet'!I25</f>
        <v>0</v>
      </c>
      <c r="F25" s="428">
        <f>'Annexure IV-Vcosting sheet'!J25</f>
        <v>0</v>
      </c>
      <c r="G25" s="469">
        <f>'Annexure IV-Vcosting sheet'!K25</f>
        <v>0</v>
      </c>
      <c r="H25" s="469">
        <f>'Annexure IV-Vcosting sheet'!L25</f>
        <v>0</v>
      </c>
      <c r="I25" s="478">
        <f>'Annexure IV-Vcosting sheet'!O25</f>
        <v>0</v>
      </c>
      <c r="J25" s="428">
        <f>'Annexure IV-Vcosting sheet'!P25</f>
        <v>0</v>
      </c>
      <c r="K25" s="428">
        <f>'Annexure IV-Vcosting sheet'!S25</f>
        <v>0</v>
      </c>
      <c r="L25" s="478">
        <f>'Annexure IV-Vcosting sheet'!T25</f>
        <v>0</v>
      </c>
      <c r="M25" s="428">
        <f>'Annexure IV-Vcosting sheet'!U25</f>
        <v>0</v>
      </c>
      <c r="N25" s="478">
        <f>'Annexure IV-Vcosting sheet'!V25</f>
        <v>0</v>
      </c>
      <c r="O25" s="428">
        <f>'Annexure IV-Vcosting sheet'!W25</f>
        <v>0</v>
      </c>
      <c r="P25" s="478">
        <f>'Annexure IV-Vcosting sheet'!X25</f>
        <v>0</v>
      </c>
      <c r="Q25" s="428">
        <f>'Annexure IV-Vcosting sheet'!Y25</f>
        <v>0</v>
      </c>
      <c r="R25" s="428">
        <f>'Annexure IV-Vcosting sheet'!AB25</f>
        <v>0</v>
      </c>
      <c r="S25" s="478">
        <f>'Annexure IV-Vcosting sheet'!AC25</f>
        <v>0</v>
      </c>
      <c r="T25" s="428">
        <f>'Annexure IV-Vcosting sheet'!AD25</f>
        <v>0</v>
      </c>
      <c r="U25" s="478">
        <f>'Annexure IV-Vcosting sheet'!AE25</f>
        <v>0</v>
      </c>
      <c r="V25" s="428">
        <f>'Annexure IV-Vcosting sheet'!AF25</f>
        <v>0</v>
      </c>
      <c r="W25" s="439"/>
    </row>
    <row r="26" spans="1:23">
      <c r="A26" s="428">
        <v>2.08</v>
      </c>
      <c r="B26" s="439" t="s">
        <v>36</v>
      </c>
      <c r="C26" s="478">
        <f>'Annexure IV-Vcosting sheet'!C26</f>
        <v>0</v>
      </c>
      <c r="D26" s="428">
        <f>'Annexure IV-Vcosting sheet'!D26</f>
        <v>0</v>
      </c>
      <c r="E26" s="478">
        <f>'Annexure IV-Vcosting sheet'!I26</f>
        <v>0</v>
      </c>
      <c r="F26" s="428">
        <f>'Annexure IV-Vcosting sheet'!J26</f>
        <v>0</v>
      </c>
      <c r="G26" s="469">
        <f>'Annexure IV-Vcosting sheet'!K26</f>
        <v>0</v>
      </c>
      <c r="H26" s="469">
        <f>'Annexure IV-Vcosting sheet'!L26</f>
        <v>0</v>
      </c>
      <c r="I26" s="478">
        <f>'Annexure IV-Vcosting sheet'!O26</f>
        <v>0</v>
      </c>
      <c r="J26" s="428">
        <f>'Annexure IV-Vcosting sheet'!P26</f>
        <v>0</v>
      </c>
      <c r="K26" s="428">
        <f>'Annexure IV-Vcosting sheet'!S26</f>
        <v>0</v>
      </c>
      <c r="L26" s="478">
        <f>'Annexure IV-Vcosting sheet'!T26</f>
        <v>0</v>
      </c>
      <c r="M26" s="428">
        <f>'Annexure IV-Vcosting sheet'!U26</f>
        <v>0</v>
      </c>
      <c r="N26" s="478">
        <f>'Annexure IV-Vcosting sheet'!V26</f>
        <v>0</v>
      </c>
      <c r="O26" s="428">
        <f>'Annexure IV-Vcosting sheet'!W26</f>
        <v>0</v>
      </c>
      <c r="P26" s="478">
        <f>'Annexure IV-Vcosting sheet'!X26</f>
        <v>0</v>
      </c>
      <c r="Q26" s="428">
        <f>'Annexure IV-Vcosting sheet'!Y26</f>
        <v>0</v>
      </c>
      <c r="R26" s="428">
        <f>'Annexure IV-Vcosting sheet'!AB26</f>
        <v>0</v>
      </c>
      <c r="S26" s="478">
        <f>'Annexure IV-Vcosting sheet'!AC26</f>
        <v>0</v>
      </c>
      <c r="T26" s="428">
        <f>'Annexure IV-Vcosting sheet'!AD26</f>
        <v>0</v>
      </c>
      <c r="U26" s="478">
        <f>'Annexure IV-Vcosting sheet'!AE26</f>
        <v>0</v>
      </c>
      <c r="V26" s="428">
        <f>'Annexure IV-Vcosting sheet'!AF26</f>
        <v>0</v>
      </c>
      <c r="W26" s="439"/>
    </row>
    <row r="27" spans="1:23">
      <c r="A27" s="428" t="s">
        <v>37</v>
      </c>
      <c r="B27" s="440" t="s">
        <v>38</v>
      </c>
      <c r="C27" s="478">
        <f>'Annexure IV-Vcosting sheet'!C27</f>
        <v>0</v>
      </c>
      <c r="D27" s="428">
        <f>'Annexure IV-Vcosting sheet'!D27</f>
        <v>0</v>
      </c>
      <c r="E27" s="478">
        <f>'Annexure IV-Vcosting sheet'!I27</f>
        <v>0</v>
      </c>
      <c r="F27" s="428">
        <f>'Annexure IV-Vcosting sheet'!J27</f>
        <v>0</v>
      </c>
      <c r="G27" s="469">
        <f>'Annexure IV-Vcosting sheet'!K27</f>
        <v>0</v>
      </c>
      <c r="H27" s="469">
        <f>'Annexure IV-Vcosting sheet'!L27</f>
        <v>0</v>
      </c>
      <c r="I27" s="478">
        <f>'Annexure IV-Vcosting sheet'!O27</f>
        <v>0</v>
      </c>
      <c r="J27" s="428">
        <f>'Annexure IV-Vcosting sheet'!P27</f>
        <v>0</v>
      </c>
      <c r="K27" s="428">
        <f>'Annexure IV-Vcosting sheet'!S27</f>
        <v>0</v>
      </c>
      <c r="L27" s="478">
        <f>'Annexure IV-Vcosting sheet'!T27</f>
        <v>0</v>
      </c>
      <c r="M27" s="428">
        <f>'Annexure IV-Vcosting sheet'!U27</f>
        <v>0</v>
      </c>
      <c r="N27" s="478">
        <f>'Annexure IV-Vcosting sheet'!V27</f>
        <v>0</v>
      </c>
      <c r="O27" s="428">
        <f>'Annexure IV-Vcosting sheet'!W27</f>
        <v>0</v>
      </c>
      <c r="P27" s="478">
        <f>'Annexure IV-Vcosting sheet'!X27</f>
        <v>0</v>
      </c>
      <c r="Q27" s="428">
        <f>'Annexure IV-Vcosting sheet'!Y27</f>
        <v>0</v>
      </c>
      <c r="R27" s="428">
        <f>'Annexure IV-Vcosting sheet'!AB27</f>
        <v>0</v>
      </c>
      <c r="S27" s="478">
        <f>'Annexure IV-Vcosting sheet'!AC27</f>
        <v>0</v>
      </c>
      <c r="T27" s="428">
        <f>'Annexure IV-Vcosting sheet'!AD27</f>
        <v>0</v>
      </c>
      <c r="U27" s="478">
        <f>'Annexure IV-Vcosting sheet'!AE27</f>
        <v>0</v>
      </c>
      <c r="V27" s="428">
        <f>'Annexure IV-Vcosting sheet'!AF27</f>
        <v>0</v>
      </c>
      <c r="W27" s="440"/>
    </row>
    <row r="28" spans="1:23" ht="18">
      <c r="A28" s="428" t="s">
        <v>39</v>
      </c>
      <c r="B28" s="440" t="s">
        <v>40</v>
      </c>
      <c r="C28" s="478">
        <f>'Annexure IV-Vcosting sheet'!C28</f>
        <v>0</v>
      </c>
      <c r="D28" s="428">
        <f>'Annexure IV-Vcosting sheet'!D28</f>
        <v>0</v>
      </c>
      <c r="E28" s="478">
        <f>'Annexure IV-Vcosting sheet'!I28</f>
        <v>0</v>
      </c>
      <c r="F28" s="428">
        <f>'Annexure IV-Vcosting sheet'!J28</f>
        <v>0</v>
      </c>
      <c r="G28" s="469">
        <f>'Annexure IV-Vcosting sheet'!K28</f>
        <v>0</v>
      </c>
      <c r="H28" s="469">
        <f>'Annexure IV-Vcosting sheet'!L28</f>
        <v>0</v>
      </c>
      <c r="I28" s="478">
        <f>'Annexure IV-Vcosting sheet'!O28</f>
        <v>0</v>
      </c>
      <c r="J28" s="428">
        <f>'Annexure IV-Vcosting sheet'!P28</f>
        <v>0</v>
      </c>
      <c r="K28" s="428">
        <f>'Annexure IV-Vcosting sheet'!S28</f>
        <v>0</v>
      </c>
      <c r="L28" s="478">
        <f>'Annexure IV-Vcosting sheet'!T28</f>
        <v>0</v>
      </c>
      <c r="M28" s="428">
        <f>'Annexure IV-Vcosting sheet'!U28</f>
        <v>0</v>
      </c>
      <c r="N28" s="478">
        <f>'Annexure IV-Vcosting sheet'!V28</f>
        <v>0</v>
      </c>
      <c r="O28" s="428">
        <f>'Annexure IV-Vcosting sheet'!W28</f>
        <v>0</v>
      </c>
      <c r="P28" s="478">
        <f>'Annexure IV-Vcosting sheet'!X28</f>
        <v>0</v>
      </c>
      <c r="Q28" s="428">
        <f>'Annexure IV-Vcosting sheet'!Y28</f>
        <v>0</v>
      </c>
      <c r="R28" s="428">
        <f>'Annexure IV-Vcosting sheet'!AB28</f>
        <v>0</v>
      </c>
      <c r="S28" s="478">
        <f>'Annexure IV-Vcosting sheet'!AC28</f>
        <v>0</v>
      </c>
      <c r="T28" s="428">
        <f>'Annexure IV-Vcosting sheet'!AD28</f>
        <v>0</v>
      </c>
      <c r="U28" s="478">
        <f>'Annexure IV-Vcosting sheet'!AE28</f>
        <v>0</v>
      </c>
      <c r="V28" s="428">
        <f>'Annexure IV-Vcosting sheet'!AF28</f>
        <v>0</v>
      </c>
      <c r="W28" s="440"/>
    </row>
    <row r="29" spans="1:23" ht="36">
      <c r="A29" s="428" t="s">
        <v>41</v>
      </c>
      <c r="B29" s="440" t="s">
        <v>42</v>
      </c>
      <c r="C29" s="478">
        <f>'Annexure IV-Vcosting sheet'!C29</f>
        <v>0</v>
      </c>
      <c r="D29" s="428">
        <f>'Annexure IV-Vcosting sheet'!D29</f>
        <v>0</v>
      </c>
      <c r="E29" s="478">
        <f>'Annexure IV-Vcosting sheet'!I29</f>
        <v>0</v>
      </c>
      <c r="F29" s="428">
        <f>'Annexure IV-Vcosting sheet'!J29</f>
        <v>0</v>
      </c>
      <c r="G29" s="469">
        <f>'Annexure IV-Vcosting sheet'!K29</f>
        <v>0</v>
      </c>
      <c r="H29" s="469">
        <f>'Annexure IV-Vcosting sheet'!L29</f>
        <v>0</v>
      </c>
      <c r="I29" s="478">
        <f>'Annexure IV-Vcosting sheet'!O29</f>
        <v>0</v>
      </c>
      <c r="J29" s="428">
        <f>'Annexure IV-Vcosting sheet'!P29</f>
        <v>0</v>
      </c>
      <c r="K29" s="428">
        <f>'Annexure IV-Vcosting sheet'!S29</f>
        <v>0</v>
      </c>
      <c r="L29" s="478">
        <f>'Annexure IV-Vcosting sheet'!T29</f>
        <v>0</v>
      </c>
      <c r="M29" s="428">
        <f>'Annexure IV-Vcosting sheet'!U29</f>
        <v>0</v>
      </c>
      <c r="N29" s="478">
        <f>'Annexure IV-Vcosting sheet'!V29</f>
        <v>0</v>
      </c>
      <c r="O29" s="428">
        <f>'Annexure IV-Vcosting sheet'!W29</f>
        <v>0</v>
      </c>
      <c r="P29" s="478">
        <f>'Annexure IV-Vcosting sheet'!X29</f>
        <v>0</v>
      </c>
      <c r="Q29" s="428">
        <f>'Annexure IV-Vcosting sheet'!Y29</f>
        <v>0</v>
      </c>
      <c r="R29" s="428">
        <f>'Annexure IV-Vcosting sheet'!AB29</f>
        <v>0</v>
      </c>
      <c r="S29" s="478">
        <f>'Annexure IV-Vcosting sheet'!AC29</f>
        <v>0</v>
      </c>
      <c r="T29" s="428">
        <f>'Annexure IV-Vcosting sheet'!AD29</f>
        <v>0</v>
      </c>
      <c r="U29" s="478">
        <f>'Annexure IV-Vcosting sheet'!AE29</f>
        <v>0</v>
      </c>
      <c r="V29" s="428">
        <f>'Annexure IV-Vcosting sheet'!AF29</f>
        <v>0</v>
      </c>
      <c r="W29" s="440"/>
    </row>
    <row r="30" spans="1:23" ht="18">
      <c r="A30" s="428" t="s">
        <v>43</v>
      </c>
      <c r="B30" s="440" t="s">
        <v>44</v>
      </c>
      <c r="C30" s="478">
        <f>'Annexure IV-Vcosting sheet'!C30</f>
        <v>0</v>
      </c>
      <c r="D30" s="428">
        <f>'Annexure IV-Vcosting sheet'!D30</f>
        <v>0</v>
      </c>
      <c r="E30" s="478">
        <f>'Annexure IV-Vcosting sheet'!I30</f>
        <v>0</v>
      </c>
      <c r="F30" s="428">
        <f>'Annexure IV-Vcosting sheet'!J30</f>
        <v>0</v>
      </c>
      <c r="G30" s="469">
        <f>'Annexure IV-Vcosting sheet'!K30</f>
        <v>0</v>
      </c>
      <c r="H30" s="469">
        <f>'Annexure IV-Vcosting sheet'!L30</f>
        <v>0</v>
      </c>
      <c r="I30" s="478">
        <f>'Annexure IV-Vcosting sheet'!O30</f>
        <v>0</v>
      </c>
      <c r="J30" s="428">
        <f>'Annexure IV-Vcosting sheet'!P30</f>
        <v>0</v>
      </c>
      <c r="K30" s="428">
        <f>'Annexure IV-Vcosting sheet'!S30</f>
        <v>0</v>
      </c>
      <c r="L30" s="478">
        <f>'Annexure IV-Vcosting sheet'!T30</f>
        <v>0</v>
      </c>
      <c r="M30" s="428">
        <f>'Annexure IV-Vcosting sheet'!U30</f>
        <v>0</v>
      </c>
      <c r="N30" s="478">
        <f>'Annexure IV-Vcosting sheet'!V30</f>
        <v>0</v>
      </c>
      <c r="O30" s="428">
        <f>'Annexure IV-Vcosting sheet'!W30</f>
        <v>0</v>
      </c>
      <c r="P30" s="478">
        <f>'Annexure IV-Vcosting sheet'!X30</f>
        <v>0</v>
      </c>
      <c r="Q30" s="428">
        <f>'Annexure IV-Vcosting sheet'!Y30</f>
        <v>0</v>
      </c>
      <c r="R30" s="428">
        <f>'Annexure IV-Vcosting sheet'!AB30</f>
        <v>0</v>
      </c>
      <c r="S30" s="478">
        <f>'Annexure IV-Vcosting sheet'!AC30</f>
        <v>0</v>
      </c>
      <c r="T30" s="428">
        <f>'Annexure IV-Vcosting sheet'!AD30</f>
        <v>0</v>
      </c>
      <c r="U30" s="478">
        <f>'Annexure IV-Vcosting sheet'!AE30</f>
        <v>0</v>
      </c>
      <c r="V30" s="428">
        <f>'Annexure IV-Vcosting sheet'!AF30</f>
        <v>0</v>
      </c>
      <c r="W30" s="440"/>
    </row>
    <row r="31" spans="1:23" ht="18">
      <c r="A31" s="428" t="s">
        <v>45</v>
      </c>
      <c r="B31" s="440" t="s">
        <v>46</v>
      </c>
      <c r="C31" s="478">
        <f>'Annexure IV-Vcosting sheet'!C31</f>
        <v>0</v>
      </c>
      <c r="D31" s="428">
        <f>'Annexure IV-Vcosting sheet'!D31</f>
        <v>0</v>
      </c>
      <c r="E31" s="478">
        <f>'Annexure IV-Vcosting sheet'!I31</f>
        <v>0</v>
      </c>
      <c r="F31" s="428">
        <f>'Annexure IV-Vcosting sheet'!J31</f>
        <v>0</v>
      </c>
      <c r="G31" s="469">
        <f>'Annexure IV-Vcosting sheet'!K31</f>
        <v>0</v>
      </c>
      <c r="H31" s="469">
        <f>'Annexure IV-Vcosting sheet'!L31</f>
        <v>0</v>
      </c>
      <c r="I31" s="478">
        <f>'Annexure IV-Vcosting sheet'!O31</f>
        <v>0</v>
      </c>
      <c r="J31" s="428">
        <f>'Annexure IV-Vcosting sheet'!P31</f>
        <v>0</v>
      </c>
      <c r="K31" s="428">
        <f>'Annexure IV-Vcosting sheet'!S31</f>
        <v>0</v>
      </c>
      <c r="L31" s="478">
        <f>'Annexure IV-Vcosting sheet'!T31</f>
        <v>0</v>
      </c>
      <c r="M31" s="428">
        <f>'Annexure IV-Vcosting sheet'!U31</f>
        <v>0</v>
      </c>
      <c r="N31" s="478">
        <f>'Annexure IV-Vcosting sheet'!V31</f>
        <v>0</v>
      </c>
      <c r="O31" s="428">
        <f>'Annexure IV-Vcosting sheet'!W31</f>
        <v>0</v>
      </c>
      <c r="P31" s="478">
        <f>'Annexure IV-Vcosting sheet'!X31</f>
        <v>0</v>
      </c>
      <c r="Q31" s="428">
        <f>'Annexure IV-Vcosting sheet'!Y31</f>
        <v>0</v>
      </c>
      <c r="R31" s="428">
        <f>'Annexure IV-Vcosting sheet'!AB31</f>
        <v>0</v>
      </c>
      <c r="S31" s="478">
        <f>'Annexure IV-Vcosting sheet'!AC31</f>
        <v>0</v>
      </c>
      <c r="T31" s="428">
        <f>'Annexure IV-Vcosting sheet'!AD31</f>
        <v>0</v>
      </c>
      <c r="U31" s="478">
        <f>'Annexure IV-Vcosting sheet'!AE31</f>
        <v>0</v>
      </c>
      <c r="V31" s="428">
        <f>'Annexure IV-Vcosting sheet'!AF31</f>
        <v>0</v>
      </c>
      <c r="W31" s="440"/>
    </row>
    <row r="32" spans="1:23" ht="36">
      <c r="A32" s="428" t="s">
        <v>47</v>
      </c>
      <c r="B32" s="440" t="s">
        <v>48</v>
      </c>
      <c r="C32" s="478">
        <f>'Annexure IV-Vcosting sheet'!C32</f>
        <v>0</v>
      </c>
      <c r="D32" s="428">
        <f>'Annexure IV-Vcosting sheet'!D32</f>
        <v>0</v>
      </c>
      <c r="E32" s="478">
        <f>'Annexure IV-Vcosting sheet'!I32</f>
        <v>0</v>
      </c>
      <c r="F32" s="428">
        <f>'Annexure IV-Vcosting sheet'!J32</f>
        <v>0</v>
      </c>
      <c r="G32" s="469">
        <f>'Annexure IV-Vcosting sheet'!K32</f>
        <v>0</v>
      </c>
      <c r="H32" s="469">
        <f>'Annexure IV-Vcosting sheet'!L32</f>
        <v>0</v>
      </c>
      <c r="I32" s="478">
        <f>'Annexure IV-Vcosting sheet'!O32</f>
        <v>0</v>
      </c>
      <c r="J32" s="428">
        <f>'Annexure IV-Vcosting sheet'!P32</f>
        <v>0</v>
      </c>
      <c r="K32" s="428">
        <f>'Annexure IV-Vcosting sheet'!S32</f>
        <v>0</v>
      </c>
      <c r="L32" s="478">
        <f>'Annexure IV-Vcosting sheet'!T32</f>
        <v>0</v>
      </c>
      <c r="M32" s="428">
        <f>'Annexure IV-Vcosting sheet'!U32</f>
        <v>0</v>
      </c>
      <c r="N32" s="478">
        <f>'Annexure IV-Vcosting sheet'!V32</f>
        <v>0</v>
      </c>
      <c r="O32" s="428">
        <f>'Annexure IV-Vcosting sheet'!W32</f>
        <v>0</v>
      </c>
      <c r="P32" s="478">
        <f>'Annexure IV-Vcosting sheet'!X32</f>
        <v>0</v>
      </c>
      <c r="Q32" s="428">
        <f>'Annexure IV-Vcosting sheet'!Y32</f>
        <v>0</v>
      </c>
      <c r="R32" s="428">
        <f>'Annexure IV-Vcosting sheet'!AB32</f>
        <v>0</v>
      </c>
      <c r="S32" s="478">
        <f>'Annexure IV-Vcosting sheet'!AC32</f>
        <v>0</v>
      </c>
      <c r="T32" s="428">
        <f>'Annexure IV-Vcosting sheet'!AD32</f>
        <v>0</v>
      </c>
      <c r="U32" s="478">
        <f>'Annexure IV-Vcosting sheet'!AE32</f>
        <v>0</v>
      </c>
      <c r="V32" s="428">
        <f>'Annexure IV-Vcosting sheet'!AF32</f>
        <v>0</v>
      </c>
      <c r="W32" s="440"/>
    </row>
    <row r="33" spans="1:23" ht="27">
      <c r="A33" s="428" t="s">
        <v>49</v>
      </c>
      <c r="B33" s="440" t="s">
        <v>50</v>
      </c>
      <c r="C33" s="478">
        <f>'Annexure IV-Vcosting sheet'!C33</f>
        <v>0</v>
      </c>
      <c r="D33" s="428">
        <f>'Annexure IV-Vcosting sheet'!D33</f>
        <v>0</v>
      </c>
      <c r="E33" s="478">
        <f>'Annexure IV-Vcosting sheet'!I33</f>
        <v>0</v>
      </c>
      <c r="F33" s="428">
        <f>'Annexure IV-Vcosting sheet'!J33</f>
        <v>0</v>
      </c>
      <c r="G33" s="469">
        <f>'Annexure IV-Vcosting sheet'!K33</f>
        <v>0</v>
      </c>
      <c r="H33" s="469">
        <f>'Annexure IV-Vcosting sheet'!L33</f>
        <v>0</v>
      </c>
      <c r="I33" s="478">
        <f>'Annexure IV-Vcosting sheet'!O33</f>
        <v>0</v>
      </c>
      <c r="J33" s="428">
        <f>'Annexure IV-Vcosting sheet'!P33</f>
        <v>0</v>
      </c>
      <c r="K33" s="428">
        <f>'Annexure IV-Vcosting sheet'!S33</f>
        <v>0</v>
      </c>
      <c r="L33" s="478">
        <f>'Annexure IV-Vcosting sheet'!T33</f>
        <v>0</v>
      </c>
      <c r="M33" s="428">
        <f>'Annexure IV-Vcosting sheet'!U33</f>
        <v>0</v>
      </c>
      <c r="N33" s="478">
        <f>'Annexure IV-Vcosting sheet'!V33</f>
        <v>0</v>
      </c>
      <c r="O33" s="428">
        <f>'Annexure IV-Vcosting sheet'!W33</f>
        <v>0</v>
      </c>
      <c r="P33" s="478">
        <f>'Annexure IV-Vcosting sheet'!X33</f>
        <v>0</v>
      </c>
      <c r="Q33" s="428">
        <f>'Annexure IV-Vcosting sheet'!Y33</f>
        <v>0</v>
      </c>
      <c r="R33" s="428">
        <f>'Annexure IV-Vcosting sheet'!AB33</f>
        <v>0</v>
      </c>
      <c r="S33" s="478">
        <f>'Annexure IV-Vcosting sheet'!AC33</f>
        <v>0</v>
      </c>
      <c r="T33" s="428">
        <f>'Annexure IV-Vcosting sheet'!AD33</f>
        <v>0</v>
      </c>
      <c r="U33" s="478">
        <f>'Annexure IV-Vcosting sheet'!AE33</f>
        <v>0</v>
      </c>
      <c r="V33" s="428">
        <f>'Annexure IV-Vcosting sheet'!AF33</f>
        <v>0</v>
      </c>
      <c r="W33" s="440"/>
    </row>
    <row r="34" spans="1:23" ht="18">
      <c r="A34" s="428">
        <v>2.09</v>
      </c>
      <c r="B34" s="440" t="s">
        <v>51</v>
      </c>
      <c r="C34" s="478">
        <f>'Annexure IV-Vcosting sheet'!C34</f>
        <v>0</v>
      </c>
      <c r="D34" s="428">
        <f>'Annexure IV-Vcosting sheet'!D34</f>
        <v>0</v>
      </c>
      <c r="E34" s="478">
        <f>'Annexure IV-Vcosting sheet'!I34</f>
        <v>0</v>
      </c>
      <c r="F34" s="428">
        <f>'Annexure IV-Vcosting sheet'!J34</f>
        <v>0</v>
      </c>
      <c r="G34" s="469">
        <f>'Annexure IV-Vcosting sheet'!K34</f>
        <v>0</v>
      </c>
      <c r="H34" s="469">
        <f>'Annexure IV-Vcosting sheet'!L34</f>
        <v>0</v>
      </c>
      <c r="I34" s="478">
        <f>'Annexure IV-Vcosting sheet'!O34</f>
        <v>0</v>
      </c>
      <c r="J34" s="428">
        <f>'Annexure IV-Vcosting sheet'!P34</f>
        <v>0</v>
      </c>
      <c r="K34" s="428">
        <f>'Annexure IV-Vcosting sheet'!S34</f>
        <v>0</v>
      </c>
      <c r="L34" s="478">
        <f>'Annexure IV-Vcosting sheet'!T34</f>
        <v>0</v>
      </c>
      <c r="M34" s="428">
        <f>'Annexure IV-Vcosting sheet'!U34</f>
        <v>0</v>
      </c>
      <c r="N34" s="478">
        <f>'Annexure IV-Vcosting sheet'!V34</f>
        <v>0</v>
      </c>
      <c r="O34" s="428">
        <f>'Annexure IV-Vcosting sheet'!W34</f>
        <v>0</v>
      </c>
      <c r="P34" s="478">
        <f>'Annexure IV-Vcosting sheet'!X34</f>
        <v>0</v>
      </c>
      <c r="Q34" s="428">
        <f>'Annexure IV-Vcosting sheet'!Y34</f>
        <v>0</v>
      </c>
      <c r="R34" s="428">
        <f>'Annexure IV-Vcosting sheet'!AB34</f>
        <v>0</v>
      </c>
      <c r="S34" s="478">
        <f>'Annexure IV-Vcosting sheet'!AC34</f>
        <v>0</v>
      </c>
      <c r="T34" s="428">
        <f>'Annexure IV-Vcosting sheet'!AD34</f>
        <v>0</v>
      </c>
      <c r="U34" s="478">
        <f>'Annexure IV-Vcosting sheet'!AE34</f>
        <v>0</v>
      </c>
      <c r="V34" s="428">
        <f>'Annexure IV-Vcosting sheet'!AF34</f>
        <v>0</v>
      </c>
      <c r="W34" s="440"/>
    </row>
    <row r="35" spans="1:23" ht="18">
      <c r="A35" s="428">
        <v>2.1</v>
      </c>
      <c r="B35" s="440" t="s">
        <v>52</v>
      </c>
      <c r="C35" s="478">
        <f>'Annexure IV-Vcosting sheet'!C35</f>
        <v>0</v>
      </c>
      <c r="D35" s="428">
        <f>'Annexure IV-Vcosting sheet'!D35</f>
        <v>0</v>
      </c>
      <c r="E35" s="478">
        <f>'Annexure IV-Vcosting sheet'!I35</f>
        <v>0</v>
      </c>
      <c r="F35" s="428">
        <f>'Annexure IV-Vcosting sheet'!J35</f>
        <v>0</v>
      </c>
      <c r="G35" s="469">
        <f>'Annexure IV-Vcosting sheet'!K35</f>
        <v>0</v>
      </c>
      <c r="H35" s="469">
        <f>'Annexure IV-Vcosting sheet'!L35</f>
        <v>0</v>
      </c>
      <c r="I35" s="478">
        <f>'Annexure IV-Vcosting sheet'!O35</f>
        <v>0</v>
      </c>
      <c r="J35" s="428">
        <f>'Annexure IV-Vcosting sheet'!P35</f>
        <v>0</v>
      </c>
      <c r="K35" s="428">
        <f>'Annexure IV-Vcosting sheet'!S35</f>
        <v>0</v>
      </c>
      <c r="L35" s="478">
        <f>'Annexure IV-Vcosting sheet'!T35</f>
        <v>0</v>
      </c>
      <c r="M35" s="428">
        <f>'Annexure IV-Vcosting sheet'!U35</f>
        <v>0</v>
      </c>
      <c r="N35" s="478">
        <f>'Annexure IV-Vcosting sheet'!V35</f>
        <v>0</v>
      </c>
      <c r="O35" s="428">
        <f>'Annexure IV-Vcosting sheet'!W35</f>
        <v>0</v>
      </c>
      <c r="P35" s="478">
        <f>'Annexure IV-Vcosting sheet'!X35</f>
        <v>0</v>
      </c>
      <c r="Q35" s="428">
        <f>'Annexure IV-Vcosting sheet'!Y35</f>
        <v>0</v>
      </c>
      <c r="R35" s="428">
        <f>'Annexure IV-Vcosting sheet'!AB35</f>
        <v>0</v>
      </c>
      <c r="S35" s="478">
        <f>'Annexure IV-Vcosting sheet'!AC35</f>
        <v>0</v>
      </c>
      <c r="T35" s="428">
        <f>'Annexure IV-Vcosting sheet'!AD35</f>
        <v>0</v>
      </c>
      <c r="U35" s="478">
        <f>'Annexure IV-Vcosting sheet'!AE35</f>
        <v>0</v>
      </c>
      <c r="V35" s="428">
        <f>'Annexure IV-Vcosting sheet'!AF35</f>
        <v>0</v>
      </c>
      <c r="W35" s="440"/>
    </row>
    <row r="36" spans="1:23" ht="18">
      <c r="A36" s="428">
        <f>+A35+0.01</f>
        <v>2.11</v>
      </c>
      <c r="B36" s="440" t="s">
        <v>53</v>
      </c>
      <c r="C36" s="478">
        <f>'Annexure IV-Vcosting sheet'!C36</f>
        <v>0</v>
      </c>
      <c r="D36" s="428">
        <f>'Annexure IV-Vcosting sheet'!D36</f>
        <v>0</v>
      </c>
      <c r="E36" s="478">
        <f>'Annexure IV-Vcosting sheet'!I36</f>
        <v>0</v>
      </c>
      <c r="F36" s="428">
        <f>'Annexure IV-Vcosting sheet'!J36</f>
        <v>0</v>
      </c>
      <c r="G36" s="469">
        <f>'Annexure IV-Vcosting sheet'!K36</f>
        <v>0</v>
      </c>
      <c r="H36" s="469">
        <f>'Annexure IV-Vcosting sheet'!L36</f>
        <v>0</v>
      </c>
      <c r="I36" s="478">
        <f>'Annexure IV-Vcosting sheet'!O36</f>
        <v>0</v>
      </c>
      <c r="J36" s="428">
        <f>'Annexure IV-Vcosting sheet'!P36</f>
        <v>0</v>
      </c>
      <c r="K36" s="428">
        <f>'Annexure IV-Vcosting sheet'!S36</f>
        <v>0</v>
      </c>
      <c r="L36" s="478">
        <f>'Annexure IV-Vcosting sheet'!T36</f>
        <v>0</v>
      </c>
      <c r="M36" s="428">
        <f>'Annexure IV-Vcosting sheet'!U36</f>
        <v>0</v>
      </c>
      <c r="N36" s="478">
        <f>'Annexure IV-Vcosting sheet'!V36</f>
        <v>0</v>
      </c>
      <c r="O36" s="428">
        <f>'Annexure IV-Vcosting sheet'!W36</f>
        <v>0</v>
      </c>
      <c r="P36" s="478">
        <f>'Annexure IV-Vcosting sheet'!X36</f>
        <v>0</v>
      </c>
      <c r="Q36" s="428">
        <f>'Annexure IV-Vcosting sheet'!Y36</f>
        <v>0</v>
      </c>
      <c r="R36" s="428">
        <f>'Annexure IV-Vcosting sheet'!AB36</f>
        <v>0</v>
      </c>
      <c r="S36" s="478">
        <f>'Annexure IV-Vcosting sheet'!AC36</f>
        <v>0</v>
      </c>
      <c r="T36" s="428">
        <f>'Annexure IV-Vcosting sheet'!AD36</f>
        <v>0</v>
      </c>
      <c r="U36" s="478">
        <f>'Annexure IV-Vcosting sheet'!AE36</f>
        <v>0</v>
      </c>
      <c r="V36" s="428">
        <f>'Annexure IV-Vcosting sheet'!AF36</f>
        <v>0</v>
      </c>
      <c r="W36" s="440"/>
    </row>
    <row r="37" spans="1:23" ht="18">
      <c r="A37" s="428">
        <f t="shared" ref="A37:A43" si="0">+A36+0.01</f>
        <v>2.1199999999999997</v>
      </c>
      <c r="B37" s="440" t="s">
        <v>54</v>
      </c>
      <c r="C37" s="478">
        <f>'Annexure IV-Vcosting sheet'!C37</f>
        <v>0</v>
      </c>
      <c r="D37" s="428">
        <f>'Annexure IV-Vcosting sheet'!D37</f>
        <v>0</v>
      </c>
      <c r="E37" s="478">
        <f>'Annexure IV-Vcosting sheet'!I37</f>
        <v>0</v>
      </c>
      <c r="F37" s="428">
        <f>'Annexure IV-Vcosting sheet'!J37</f>
        <v>0</v>
      </c>
      <c r="G37" s="469">
        <f>'Annexure IV-Vcosting sheet'!K37</f>
        <v>0</v>
      </c>
      <c r="H37" s="469">
        <f>'Annexure IV-Vcosting sheet'!L37</f>
        <v>0</v>
      </c>
      <c r="I37" s="478">
        <f>'Annexure IV-Vcosting sheet'!O37</f>
        <v>0</v>
      </c>
      <c r="J37" s="428">
        <f>'Annexure IV-Vcosting sheet'!P37</f>
        <v>0</v>
      </c>
      <c r="K37" s="428">
        <f>'Annexure IV-Vcosting sheet'!S37</f>
        <v>0</v>
      </c>
      <c r="L37" s="478">
        <f>'Annexure IV-Vcosting sheet'!T37</f>
        <v>0</v>
      </c>
      <c r="M37" s="428">
        <f>'Annexure IV-Vcosting sheet'!U37</f>
        <v>0</v>
      </c>
      <c r="N37" s="478">
        <f>'Annexure IV-Vcosting sheet'!V37</f>
        <v>0</v>
      </c>
      <c r="O37" s="428">
        <f>'Annexure IV-Vcosting sheet'!W37</f>
        <v>0</v>
      </c>
      <c r="P37" s="478">
        <f>'Annexure IV-Vcosting sheet'!X37</f>
        <v>0</v>
      </c>
      <c r="Q37" s="428">
        <f>'Annexure IV-Vcosting sheet'!Y37</f>
        <v>0</v>
      </c>
      <c r="R37" s="428">
        <f>'Annexure IV-Vcosting sheet'!AB37</f>
        <v>0</v>
      </c>
      <c r="S37" s="478">
        <f>'Annexure IV-Vcosting sheet'!AC37</f>
        <v>0</v>
      </c>
      <c r="T37" s="428">
        <f>'Annexure IV-Vcosting sheet'!AD37</f>
        <v>0</v>
      </c>
      <c r="U37" s="478">
        <f>'Annexure IV-Vcosting sheet'!AE37</f>
        <v>0</v>
      </c>
      <c r="V37" s="428">
        <f>'Annexure IV-Vcosting sheet'!AF37</f>
        <v>0</v>
      </c>
      <c r="W37" s="440"/>
    </row>
    <row r="38" spans="1:23" ht="18">
      <c r="A38" s="428">
        <f t="shared" si="0"/>
        <v>2.1299999999999994</v>
      </c>
      <c r="B38" s="440" t="s">
        <v>55</v>
      </c>
      <c r="C38" s="478">
        <f>'Annexure IV-Vcosting sheet'!C38</f>
        <v>0</v>
      </c>
      <c r="D38" s="428">
        <f>'Annexure IV-Vcosting sheet'!D38</f>
        <v>0</v>
      </c>
      <c r="E38" s="478">
        <f>'Annexure IV-Vcosting sheet'!I38</f>
        <v>0</v>
      </c>
      <c r="F38" s="428">
        <f>'Annexure IV-Vcosting sheet'!J38</f>
        <v>0</v>
      </c>
      <c r="G38" s="469">
        <f>'Annexure IV-Vcosting sheet'!K38</f>
        <v>0</v>
      </c>
      <c r="H38" s="469">
        <f>'Annexure IV-Vcosting sheet'!L38</f>
        <v>0</v>
      </c>
      <c r="I38" s="478">
        <f>'Annexure IV-Vcosting sheet'!O38</f>
        <v>0</v>
      </c>
      <c r="J38" s="428">
        <f>'Annexure IV-Vcosting sheet'!P38</f>
        <v>0</v>
      </c>
      <c r="K38" s="428">
        <f>'Annexure IV-Vcosting sheet'!S38</f>
        <v>0</v>
      </c>
      <c r="L38" s="478">
        <f>'Annexure IV-Vcosting sheet'!T38</f>
        <v>0</v>
      </c>
      <c r="M38" s="428">
        <f>'Annexure IV-Vcosting sheet'!U38</f>
        <v>0</v>
      </c>
      <c r="N38" s="478">
        <f>'Annexure IV-Vcosting sheet'!V38</f>
        <v>0</v>
      </c>
      <c r="O38" s="428">
        <f>'Annexure IV-Vcosting sheet'!W38</f>
        <v>0</v>
      </c>
      <c r="P38" s="478">
        <f>'Annexure IV-Vcosting sheet'!X38</f>
        <v>0</v>
      </c>
      <c r="Q38" s="428">
        <f>'Annexure IV-Vcosting sheet'!Y38</f>
        <v>0</v>
      </c>
      <c r="R38" s="428">
        <f>'Annexure IV-Vcosting sheet'!AB38</f>
        <v>0</v>
      </c>
      <c r="S38" s="478">
        <f>'Annexure IV-Vcosting sheet'!AC38</f>
        <v>0</v>
      </c>
      <c r="T38" s="428">
        <f>'Annexure IV-Vcosting sheet'!AD38</f>
        <v>0</v>
      </c>
      <c r="U38" s="478">
        <f>'Annexure IV-Vcosting sheet'!AE38</f>
        <v>0</v>
      </c>
      <c r="V38" s="428">
        <f>'Annexure IV-Vcosting sheet'!AF38</f>
        <v>0</v>
      </c>
      <c r="W38" s="440"/>
    </row>
    <row r="39" spans="1:23" ht="18">
      <c r="A39" s="428">
        <f t="shared" si="0"/>
        <v>2.1399999999999992</v>
      </c>
      <c r="B39" s="440" t="s">
        <v>56</v>
      </c>
      <c r="C39" s="478">
        <f>'Annexure IV-Vcosting sheet'!C39</f>
        <v>0</v>
      </c>
      <c r="D39" s="428">
        <f>'Annexure IV-Vcosting sheet'!D39</f>
        <v>0</v>
      </c>
      <c r="E39" s="478">
        <f>'Annexure IV-Vcosting sheet'!I39</f>
        <v>0</v>
      </c>
      <c r="F39" s="428">
        <f>'Annexure IV-Vcosting sheet'!J39</f>
        <v>0</v>
      </c>
      <c r="G39" s="469">
        <f>'Annexure IV-Vcosting sheet'!K39</f>
        <v>0</v>
      </c>
      <c r="H39" s="469">
        <f>'Annexure IV-Vcosting sheet'!L39</f>
        <v>0</v>
      </c>
      <c r="I39" s="478">
        <f>'Annexure IV-Vcosting sheet'!O39</f>
        <v>0</v>
      </c>
      <c r="J39" s="428">
        <f>'Annexure IV-Vcosting sheet'!P39</f>
        <v>0</v>
      </c>
      <c r="K39" s="428">
        <f>'Annexure IV-Vcosting sheet'!S39</f>
        <v>0</v>
      </c>
      <c r="L39" s="478">
        <f>'Annexure IV-Vcosting sheet'!T39</f>
        <v>0</v>
      </c>
      <c r="M39" s="428">
        <f>'Annexure IV-Vcosting sheet'!U39</f>
        <v>0</v>
      </c>
      <c r="N39" s="478">
        <f>'Annexure IV-Vcosting sheet'!V39</f>
        <v>0</v>
      </c>
      <c r="O39" s="428">
        <f>'Annexure IV-Vcosting sheet'!W39</f>
        <v>0</v>
      </c>
      <c r="P39" s="478">
        <f>'Annexure IV-Vcosting sheet'!X39</f>
        <v>0</v>
      </c>
      <c r="Q39" s="428">
        <f>'Annexure IV-Vcosting sheet'!Y39</f>
        <v>0</v>
      </c>
      <c r="R39" s="428">
        <f>'Annexure IV-Vcosting sheet'!AB39</f>
        <v>0</v>
      </c>
      <c r="S39" s="478">
        <f>'Annexure IV-Vcosting sheet'!AC39</f>
        <v>0</v>
      </c>
      <c r="T39" s="428">
        <f>'Annexure IV-Vcosting sheet'!AD39</f>
        <v>0</v>
      </c>
      <c r="U39" s="478">
        <f>'Annexure IV-Vcosting sheet'!AE39</f>
        <v>0</v>
      </c>
      <c r="V39" s="428">
        <f>'Annexure IV-Vcosting sheet'!AF39</f>
        <v>0</v>
      </c>
      <c r="W39" s="440"/>
    </row>
    <row r="40" spans="1:23" ht="18">
      <c r="A40" s="428">
        <f t="shared" si="0"/>
        <v>2.149999999999999</v>
      </c>
      <c r="B40" s="440" t="s">
        <v>57</v>
      </c>
      <c r="C40" s="478">
        <f>'Annexure IV-Vcosting sheet'!C40</f>
        <v>0</v>
      </c>
      <c r="D40" s="428">
        <f>'Annexure IV-Vcosting sheet'!D40</f>
        <v>0</v>
      </c>
      <c r="E40" s="478">
        <f>'Annexure IV-Vcosting sheet'!I40</f>
        <v>0</v>
      </c>
      <c r="F40" s="428">
        <f>'Annexure IV-Vcosting sheet'!J40</f>
        <v>0</v>
      </c>
      <c r="G40" s="469">
        <f>'Annexure IV-Vcosting sheet'!K40</f>
        <v>0</v>
      </c>
      <c r="H40" s="469">
        <f>'Annexure IV-Vcosting sheet'!L40</f>
        <v>0</v>
      </c>
      <c r="I40" s="478">
        <f>'Annexure IV-Vcosting sheet'!O40</f>
        <v>0</v>
      </c>
      <c r="J40" s="428">
        <f>'Annexure IV-Vcosting sheet'!P40</f>
        <v>0</v>
      </c>
      <c r="K40" s="428">
        <f>'Annexure IV-Vcosting sheet'!S40</f>
        <v>0</v>
      </c>
      <c r="L40" s="478">
        <f>'Annexure IV-Vcosting sheet'!T40</f>
        <v>0</v>
      </c>
      <c r="M40" s="428">
        <f>'Annexure IV-Vcosting sheet'!U40</f>
        <v>0</v>
      </c>
      <c r="N40" s="478">
        <f>'Annexure IV-Vcosting sheet'!V40</f>
        <v>0</v>
      </c>
      <c r="O40" s="428">
        <f>'Annexure IV-Vcosting sheet'!W40</f>
        <v>0</v>
      </c>
      <c r="P40" s="478">
        <f>'Annexure IV-Vcosting sheet'!X40</f>
        <v>0</v>
      </c>
      <c r="Q40" s="428">
        <f>'Annexure IV-Vcosting sheet'!Y40</f>
        <v>0</v>
      </c>
      <c r="R40" s="428">
        <f>'Annexure IV-Vcosting sheet'!AB40</f>
        <v>0</v>
      </c>
      <c r="S40" s="478">
        <f>'Annexure IV-Vcosting sheet'!AC40</f>
        <v>0</v>
      </c>
      <c r="T40" s="428">
        <f>'Annexure IV-Vcosting sheet'!AD40</f>
        <v>0</v>
      </c>
      <c r="U40" s="478">
        <f>'Annexure IV-Vcosting sheet'!AE40</f>
        <v>0</v>
      </c>
      <c r="V40" s="428">
        <f>'Annexure IV-Vcosting sheet'!AF40</f>
        <v>0</v>
      </c>
      <c r="W40" s="440"/>
    </row>
    <row r="41" spans="1:23" ht="18">
      <c r="A41" s="428">
        <f t="shared" si="0"/>
        <v>2.1599999999999988</v>
      </c>
      <c r="B41" s="440" t="s">
        <v>58</v>
      </c>
      <c r="C41" s="478">
        <f>'Annexure IV-Vcosting sheet'!C41</f>
        <v>0</v>
      </c>
      <c r="D41" s="428">
        <f>'Annexure IV-Vcosting sheet'!D41</f>
        <v>0</v>
      </c>
      <c r="E41" s="478">
        <f>'Annexure IV-Vcosting sheet'!I41</f>
        <v>0</v>
      </c>
      <c r="F41" s="428">
        <f>'Annexure IV-Vcosting sheet'!J41</f>
        <v>0</v>
      </c>
      <c r="G41" s="469">
        <f>'Annexure IV-Vcosting sheet'!K41</f>
        <v>0</v>
      </c>
      <c r="H41" s="469">
        <f>'Annexure IV-Vcosting sheet'!L41</f>
        <v>0</v>
      </c>
      <c r="I41" s="478">
        <f>'Annexure IV-Vcosting sheet'!O41</f>
        <v>0</v>
      </c>
      <c r="J41" s="428">
        <f>'Annexure IV-Vcosting sheet'!P41</f>
        <v>0</v>
      </c>
      <c r="K41" s="428">
        <f>'Annexure IV-Vcosting sheet'!S41</f>
        <v>0</v>
      </c>
      <c r="L41" s="478">
        <f>'Annexure IV-Vcosting sheet'!T41</f>
        <v>0</v>
      </c>
      <c r="M41" s="428">
        <f>'Annexure IV-Vcosting sheet'!U41</f>
        <v>0</v>
      </c>
      <c r="N41" s="478">
        <f>'Annexure IV-Vcosting sheet'!V41</f>
        <v>0</v>
      </c>
      <c r="O41" s="428">
        <f>'Annexure IV-Vcosting sheet'!W41</f>
        <v>0</v>
      </c>
      <c r="P41" s="478">
        <f>'Annexure IV-Vcosting sheet'!X41</f>
        <v>0</v>
      </c>
      <c r="Q41" s="428">
        <f>'Annexure IV-Vcosting sheet'!Y41</f>
        <v>0</v>
      </c>
      <c r="R41" s="428">
        <f>'Annexure IV-Vcosting sheet'!AB41</f>
        <v>0</v>
      </c>
      <c r="S41" s="478">
        <f>'Annexure IV-Vcosting sheet'!AC41</f>
        <v>0</v>
      </c>
      <c r="T41" s="428">
        <f>'Annexure IV-Vcosting sheet'!AD41</f>
        <v>0</v>
      </c>
      <c r="U41" s="478">
        <f>'Annexure IV-Vcosting sheet'!AE41</f>
        <v>0</v>
      </c>
      <c r="V41" s="428">
        <f>'Annexure IV-Vcosting sheet'!AF41</f>
        <v>0</v>
      </c>
      <c r="W41" s="440"/>
    </row>
    <row r="42" spans="1:23" ht="18">
      <c r="A42" s="428">
        <f t="shared" si="0"/>
        <v>2.1699999999999986</v>
      </c>
      <c r="B42" s="440" t="s">
        <v>59</v>
      </c>
      <c r="C42" s="478">
        <f>'Annexure IV-Vcosting sheet'!C42</f>
        <v>0</v>
      </c>
      <c r="D42" s="428">
        <f>'Annexure IV-Vcosting sheet'!D42</f>
        <v>0</v>
      </c>
      <c r="E42" s="478">
        <f>'Annexure IV-Vcosting sheet'!I42</f>
        <v>0</v>
      </c>
      <c r="F42" s="428">
        <f>'Annexure IV-Vcosting sheet'!J42</f>
        <v>0</v>
      </c>
      <c r="G42" s="469">
        <f>'Annexure IV-Vcosting sheet'!K42</f>
        <v>0</v>
      </c>
      <c r="H42" s="469">
        <f>'Annexure IV-Vcosting sheet'!L42</f>
        <v>0</v>
      </c>
      <c r="I42" s="478">
        <f>'Annexure IV-Vcosting sheet'!O42</f>
        <v>0</v>
      </c>
      <c r="J42" s="428">
        <f>'Annexure IV-Vcosting sheet'!P42</f>
        <v>0</v>
      </c>
      <c r="K42" s="428">
        <f>'Annexure IV-Vcosting sheet'!S42</f>
        <v>0</v>
      </c>
      <c r="L42" s="478">
        <f>'Annexure IV-Vcosting sheet'!T42</f>
        <v>0</v>
      </c>
      <c r="M42" s="428">
        <f>'Annexure IV-Vcosting sheet'!U42</f>
        <v>0</v>
      </c>
      <c r="N42" s="478">
        <f>'Annexure IV-Vcosting sheet'!V42</f>
        <v>0</v>
      </c>
      <c r="O42" s="428">
        <f>'Annexure IV-Vcosting sheet'!W42</f>
        <v>0</v>
      </c>
      <c r="P42" s="478">
        <f>'Annexure IV-Vcosting sheet'!X42</f>
        <v>0</v>
      </c>
      <c r="Q42" s="428">
        <f>'Annexure IV-Vcosting sheet'!Y42</f>
        <v>0</v>
      </c>
      <c r="R42" s="428">
        <f>'Annexure IV-Vcosting sheet'!AB42</f>
        <v>0</v>
      </c>
      <c r="S42" s="478">
        <f>'Annexure IV-Vcosting sheet'!AC42</f>
        <v>0</v>
      </c>
      <c r="T42" s="428">
        <f>'Annexure IV-Vcosting sheet'!AD42</f>
        <v>0</v>
      </c>
      <c r="U42" s="478">
        <f>'Annexure IV-Vcosting sheet'!AE42</f>
        <v>0</v>
      </c>
      <c r="V42" s="428">
        <f>'Annexure IV-Vcosting sheet'!AF42</f>
        <v>0</v>
      </c>
      <c r="W42" s="440"/>
    </row>
    <row r="43" spans="1:23" ht="18">
      <c r="A43" s="428">
        <f t="shared" si="0"/>
        <v>2.1799999999999984</v>
      </c>
      <c r="B43" s="440" t="s">
        <v>60</v>
      </c>
      <c r="C43" s="478">
        <f>'Annexure IV-Vcosting sheet'!C43</f>
        <v>0</v>
      </c>
      <c r="D43" s="428">
        <f>'Annexure IV-Vcosting sheet'!D43</f>
        <v>0</v>
      </c>
      <c r="E43" s="478">
        <f>'Annexure IV-Vcosting sheet'!I43</f>
        <v>0</v>
      </c>
      <c r="F43" s="428">
        <f>'Annexure IV-Vcosting sheet'!J43</f>
        <v>0</v>
      </c>
      <c r="G43" s="469">
        <f>'Annexure IV-Vcosting sheet'!K43</f>
        <v>0</v>
      </c>
      <c r="H43" s="469">
        <f>'Annexure IV-Vcosting sheet'!L43</f>
        <v>0</v>
      </c>
      <c r="I43" s="478">
        <f>'Annexure IV-Vcosting sheet'!O43</f>
        <v>0</v>
      </c>
      <c r="J43" s="428">
        <f>'Annexure IV-Vcosting sheet'!P43</f>
        <v>0</v>
      </c>
      <c r="K43" s="428">
        <f>'Annexure IV-Vcosting sheet'!S43</f>
        <v>0</v>
      </c>
      <c r="L43" s="478">
        <f>'Annexure IV-Vcosting sheet'!T43</f>
        <v>0</v>
      </c>
      <c r="M43" s="428">
        <f>'Annexure IV-Vcosting sheet'!U43</f>
        <v>0</v>
      </c>
      <c r="N43" s="478">
        <f>'Annexure IV-Vcosting sheet'!V43</f>
        <v>0</v>
      </c>
      <c r="O43" s="428">
        <f>'Annexure IV-Vcosting sheet'!W43</f>
        <v>0</v>
      </c>
      <c r="P43" s="478">
        <f>'Annexure IV-Vcosting sheet'!X43</f>
        <v>0</v>
      </c>
      <c r="Q43" s="428">
        <f>'Annexure IV-Vcosting sheet'!Y43</f>
        <v>0</v>
      </c>
      <c r="R43" s="428">
        <f>'Annexure IV-Vcosting sheet'!AB43</f>
        <v>0</v>
      </c>
      <c r="S43" s="478">
        <f>'Annexure IV-Vcosting sheet'!AC43</f>
        <v>0</v>
      </c>
      <c r="T43" s="428">
        <f>'Annexure IV-Vcosting sheet'!AD43</f>
        <v>0</v>
      </c>
      <c r="U43" s="478">
        <f>'Annexure IV-Vcosting sheet'!AE43</f>
        <v>0</v>
      </c>
      <c r="V43" s="428">
        <f>'Annexure IV-Vcosting sheet'!AF43</f>
        <v>0</v>
      </c>
      <c r="W43" s="440"/>
    </row>
    <row r="44" spans="1:23">
      <c r="A44" s="428"/>
      <c r="B44" s="441" t="s">
        <v>61</v>
      </c>
      <c r="C44" s="478">
        <f>'Annexure IV-Vcosting sheet'!C44</f>
        <v>0</v>
      </c>
      <c r="D44" s="428">
        <f>'Annexure IV-Vcosting sheet'!D44</f>
        <v>0</v>
      </c>
      <c r="E44" s="478">
        <f>'Annexure IV-Vcosting sheet'!I44</f>
        <v>0</v>
      </c>
      <c r="F44" s="428">
        <f>'Annexure IV-Vcosting sheet'!J44</f>
        <v>0</v>
      </c>
      <c r="G44" s="469">
        <f>'Annexure IV-Vcosting sheet'!K44</f>
        <v>0</v>
      </c>
      <c r="H44" s="469">
        <f>'Annexure IV-Vcosting sheet'!L44</f>
        <v>0</v>
      </c>
      <c r="I44" s="478">
        <f>'Annexure IV-Vcosting sheet'!O44</f>
        <v>0</v>
      </c>
      <c r="J44" s="428">
        <f>'Annexure IV-Vcosting sheet'!P44</f>
        <v>0</v>
      </c>
      <c r="K44" s="428">
        <f>'Annexure IV-Vcosting sheet'!S44</f>
        <v>0</v>
      </c>
      <c r="L44" s="478">
        <f>'Annexure IV-Vcosting sheet'!T44</f>
        <v>0</v>
      </c>
      <c r="M44" s="428">
        <f>'Annexure IV-Vcosting sheet'!U44</f>
        <v>0</v>
      </c>
      <c r="N44" s="478">
        <f>'Annexure IV-Vcosting sheet'!V44</f>
        <v>0</v>
      </c>
      <c r="O44" s="428">
        <f>'Annexure IV-Vcosting sheet'!W44</f>
        <v>0</v>
      </c>
      <c r="P44" s="478">
        <f>'Annexure IV-Vcosting sheet'!X44</f>
        <v>0</v>
      </c>
      <c r="Q44" s="428">
        <f>'Annexure IV-Vcosting sheet'!Y44</f>
        <v>0</v>
      </c>
      <c r="R44" s="428">
        <f>'Annexure IV-Vcosting sheet'!AB44</f>
        <v>0</v>
      </c>
      <c r="S44" s="478">
        <f>'Annexure IV-Vcosting sheet'!AC44</f>
        <v>0</v>
      </c>
      <c r="T44" s="428">
        <f>'Annexure IV-Vcosting sheet'!AD44</f>
        <v>0</v>
      </c>
      <c r="U44" s="478">
        <f>'Annexure IV-Vcosting sheet'!AE44</f>
        <v>0</v>
      </c>
      <c r="V44" s="428">
        <f>'Annexure IV-Vcosting sheet'!AF44</f>
        <v>0</v>
      </c>
      <c r="W44" s="441"/>
    </row>
    <row r="45" spans="1:23" ht="18">
      <c r="A45" s="428"/>
      <c r="B45" s="438" t="s">
        <v>62</v>
      </c>
      <c r="C45" s="478">
        <f>'Annexure IV-Vcosting sheet'!C45</f>
        <v>0</v>
      </c>
      <c r="D45" s="428">
        <f>'Annexure IV-Vcosting sheet'!D45</f>
        <v>0</v>
      </c>
      <c r="E45" s="478">
        <f>'Annexure IV-Vcosting sheet'!I45</f>
        <v>0</v>
      </c>
      <c r="F45" s="428">
        <f>'Annexure IV-Vcosting sheet'!J45</f>
        <v>0</v>
      </c>
      <c r="G45" s="469">
        <f>'Annexure IV-Vcosting sheet'!K45</f>
        <v>0</v>
      </c>
      <c r="H45" s="469">
        <f>'Annexure IV-Vcosting sheet'!L45</f>
        <v>0</v>
      </c>
      <c r="I45" s="478">
        <f>'Annexure IV-Vcosting sheet'!O45</f>
        <v>0</v>
      </c>
      <c r="J45" s="428">
        <f>'Annexure IV-Vcosting sheet'!P45</f>
        <v>0</v>
      </c>
      <c r="K45" s="428">
        <f>'Annexure IV-Vcosting sheet'!S45</f>
        <v>0</v>
      </c>
      <c r="L45" s="478">
        <f>'Annexure IV-Vcosting sheet'!T45</f>
        <v>0</v>
      </c>
      <c r="M45" s="428">
        <f>'Annexure IV-Vcosting sheet'!U45</f>
        <v>0</v>
      </c>
      <c r="N45" s="478">
        <f>'Annexure IV-Vcosting sheet'!V45</f>
        <v>0</v>
      </c>
      <c r="O45" s="428">
        <f>'Annexure IV-Vcosting sheet'!W45</f>
        <v>0</v>
      </c>
      <c r="P45" s="478">
        <f>'Annexure IV-Vcosting sheet'!X45</f>
        <v>0</v>
      </c>
      <c r="Q45" s="428">
        <f>'Annexure IV-Vcosting sheet'!Y45</f>
        <v>0</v>
      </c>
      <c r="R45" s="428">
        <f>'Annexure IV-Vcosting sheet'!AB45</f>
        <v>0</v>
      </c>
      <c r="S45" s="478">
        <f>'Annexure IV-Vcosting sheet'!AC45</f>
        <v>0</v>
      </c>
      <c r="T45" s="428">
        <f>'Annexure IV-Vcosting sheet'!AD45</f>
        <v>0</v>
      </c>
      <c r="U45" s="478">
        <f>'Annexure IV-Vcosting sheet'!AE45</f>
        <v>0</v>
      </c>
      <c r="V45" s="428">
        <f>'Annexure IV-Vcosting sheet'!AF45</f>
        <v>0</v>
      </c>
      <c r="W45" s="438"/>
    </row>
    <row r="46" spans="1:23">
      <c r="A46" s="428"/>
      <c r="B46" s="442" t="s">
        <v>63</v>
      </c>
      <c r="C46" s="478">
        <f>'Annexure IV-Vcosting sheet'!C46</f>
        <v>0</v>
      </c>
      <c r="D46" s="428">
        <f>'Annexure IV-Vcosting sheet'!D46</f>
        <v>0</v>
      </c>
      <c r="E46" s="478">
        <f>'Annexure IV-Vcosting sheet'!I46</f>
        <v>0</v>
      </c>
      <c r="F46" s="428">
        <f>'Annexure IV-Vcosting sheet'!J46</f>
        <v>0</v>
      </c>
      <c r="G46" s="469">
        <f>'Annexure IV-Vcosting sheet'!K46</f>
        <v>0</v>
      </c>
      <c r="H46" s="469">
        <f>'Annexure IV-Vcosting sheet'!L46</f>
        <v>0</v>
      </c>
      <c r="I46" s="478">
        <f>'Annexure IV-Vcosting sheet'!O46</f>
        <v>0</v>
      </c>
      <c r="J46" s="428">
        <f>'Annexure IV-Vcosting sheet'!P46</f>
        <v>0</v>
      </c>
      <c r="K46" s="428">
        <f>'Annexure IV-Vcosting sheet'!S46</f>
        <v>0</v>
      </c>
      <c r="L46" s="478">
        <f>'Annexure IV-Vcosting sheet'!T46</f>
        <v>0</v>
      </c>
      <c r="M46" s="428">
        <f>'Annexure IV-Vcosting sheet'!U46</f>
        <v>0</v>
      </c>
      <c r="N46" s="478">
        <f>'Annexure IV-Vcosting sheet'!V46</f>
        <v>0</v>
      </c>
      <c r="O46" s="428">
        <f>'Annexure IV-Vcosting sheet'!W46</f>
        <v>0</v>
      </c>
      <c r="P46" s="478">
        <f>'Annexure IV-Vcosting sheet'!X46</f>
        <v>0</v>
      </c>
      <c r="Q46" s="428">
        <f>'Annexure IV-Vcosting sheet'!Y46</f>
        <v>0</v>
      </c>
      <c r="R46" s="428">
        <f>'Annexure IV-Vcosting sheet'!AB46</f>
        <v>0</v>
      </c>
      <c r="S46" s="478">
        <f>'Annexure IV-Vcosting sheet'!AC46</f>
        <v>0</v>
      </c>
      <c r="T46" s="428">
        <f>'Annexure IV-Vcosting sheet'!AD46</f>
        <v>0</v>
      </c>
      <c r="U46" s="478">
        <f>'Annexure IV-Vcosting sheet'!AE46</f>
        <v>0</v>
      </c>
      <c r="V46" s="428">
        <f>'Annexure IV-Vcosting sheet'!AF46</f>
        <v>0</v>
      </c>
      <c r="W46" s="442"/>
    </row>
    <row r="47" spans="1:23">
      <c r="A47" s="428"/>
      <c r="B47" s="443" t="s">
        <v>26</v>
      </c>
      <c r="C47" s="478">
        <f>'Annexure IV-Vcosting sheet'!C47</f>
        <v>0</v>
      </c>
      <c r="D47" s="428">
        <f>'Annexure IV-Vcosting sheet'!D47</f>
        <v>0</v>
      </c>
      <c r="E47" s="478">
        <f>'Annexure IV-Vcosting sheet'!I47</f>
        <v>0</v>
      </c>
      <c r="F47" s="428">
        <f>'Annexure IV-Vcosting sheet'!J47</f>
        <v>0</v>
      </c>
      <c r="G47" s="469">
        <f>'Annexure IV-Vcosting sheet'!K47</f>
        <v>0</v>
      </c>
      <c r="H47" s="469">
        <f>'Annexure IV-Vcosting sheet'!L47</f>
        <v>0</v>
      </c>
      <c r="I47" s="478">
        <f>'Annexure IV-Vcosting sheet'!O47</f>
        <v>0</v>
      </c>
      <c r="J47" s="428">
        <f>'Annexure IV-Vcosting sheet'!P47</f>
        <v>0</v>
      </c>
      <c r="K47" s="428">
        <f>'Annexure IV-Vcosting sheet'!S47</f>
        <v>0</v>
      </c>
      <c r="L47" s="478">
        <f>'Annexure IV-Vcosting sheet'!T47</f>
        <v>0</v>
      </c>
      <c r="M47" s="428">
        <f>'Annexure IV-Vcosting sheet'!U47</f>
        <v>0</v>
      </c>
      <c r="N47" s="478">
        <f>'Annexure IV-Vcosting sheet'!V47</f>
        <v>0</v>
      </c>
      <c r="O47" s="428">
        <f>'Annexure IV-Vcosting sheet'!W47</f>
        <v>0</v>
      </c>
      <c r="P47" s="478">
        <f>'Annexure IV-Vcosting sheet'!X47</f>
        <v>0</v>
      </c>
      <c r="Q47" s="428">
        <f>'Annexure IV-Vcosting sheet'!Y47</f>
        <v>0</v>
      </c>
      <c r="R47" s="428">
        <f>'Annexure IV-Vcosting sheet'!AB47</f>
        <v>0</v>
      </c>
      <c r="S47" s="478">
        <f>'Annexure IV-Vcosting sheet'!AC47</f>
        <v>0</v>
      </c>
      <c r="T47" s="428">
        <f>'Annexure IV-Vcosting sheet'!AD47</f>
        <v>0</v>
      </c>
      <c r="U47" s="478">
        <f>'Annexure IV-Vcosting sheet'!AE47</f>
        <v>0</v>
      </c>
      <c r="V47" s="428">
        <f>'Annexure IV-Vcosting sheet'!AF47</f>
        <v>0</v>
      </c>
      <c r="W47" s="443"/>
    </row>
    <row r="48" spans="1:23" ht="18">
      <c r="A48" s="428">
        <v>2.19</v>
      </c>
      <c r="B48" s="444" t="s">
        <v>64</v>
      </c>
      <c r="C48" s="478">
        <f>'Annexure IV-Vcosting sheet'!C48</f>
        <v>0</v>
      </c>
      <c r="D48" s="428">
        <f>'Annexure IV-Vcosting sheet'!D48</f>
        <v>0</v>
      </c>
      <c r="E48" s="478">
        <f>'Annexure IV-Vcosting sheet'!I48</f>
        <v>0</v>
      </c>
      <c r="F48" s="428">
        <f>'Annexure IV-Vcosting sheet'!J48</f>
        <v>0</v>
      </c>
      <c r="G48" s="469">
        <f>'Annexure IV-Vcosting sheet'!K48</f>
        <v>0</v>
      </c>
      <c r="H48" s="469">
        <f>'Annexure IV-Vcosting sheet'!L48</f>
        <v>0</v>
      </c>
      <c r="I48" s="478">
        <f>'Annexure IV-Vcosting sheet'!O48</f>
        <v>0</v>
      </c>
      <c r="J48" s="428">
        <f>'Annexure IV-Vcosting sheet'!P48</f>
        <v>0</v>
      </c>
      <c r="K48" s="428">
        <f>'Annexure IV-Vcosting sheet'!S48</f>
        <v>0</v>
      </c>
      <c r="L48" s="478">
        <f>'Annexure IV-Vcosting sheet'!T48</f>
        <v>0</v>
      </c>
      <c r="M48" s="428">
        <f>'Annexure IV-Vcosting sheet'!U48</f>
        <v>0</v>
      </c>
      <c r="N48" s="478">
        <f>'Annexure IV-Vcosting sheet'!V48</f>
        <v>0</v>
      </c>
      <c r="O48" s="428">
        <f>'Annexure IV-Vcosting sheet'!W48</f>
        <v>0</v>
      </c>
      <c r="P48" s="478">
        <f>'Annexure IV-Vcosting sheet'!X48</f>
        <v>0</v>
      </c>
      <c r="Q48" s="428">
        <f>'Annexure IV-Vcosting sheet'!Y48</f>
        <v>0</v>
      </c>
      <c r="R48" s="428">
        <f>'Annexure IV-Vcosting sheet'!AB48</f>
        <v>0</v>
      </c>
      <c r="S48" s="478">
        <f>'Annexure IV-Vcosting sheet'!AC48</f>
        <v>0</v>
      </c>
      <c r="T48" s="428">
        <f>'Annexure IV-Vcosting sheet'!AD48</f>
        <v>0</v>
      </c>
      <c r="U48" s="478">
        <f>'Annexure IV-Vcosting sheet'!AE48</f>
        <v>0</v>
      </c>
      <c r="V48" s="428">
        <f>'Annexure IV-Vcosting sheet'!AF48</f>
        <v>0</v>
      </c>
      <c r="W48" s="444"/>
    </row>
    <row r="49" spans="1:23" ht="18">
      <c r="A49" s="428">
        <f t="shared" ref="A49:A51" si="1">+A48+0.01</f>
        <v>2.1999999999999997</v>
      </c>
      <c r="B49" s="444" t="s">
        <v>65</v>
      </c>
      <c r="C49" s="478">
        <f>'Annexure IV-Vcosting sheet'!C49</f>
        <v>0</v>
      </c>
      <c r="D49" s="428">
        <f>'Annexure IV-Vcosting sheet'!D49</f>
        <v>0</v>
      </c>
      <c r="E49" s="478">
        <f>'Annexure IV-Vcosting sheet'!I49</f>
        <v>0</v>
      </c>
      <c r="F49" s="428">
        <f>'Annexure IV-Vcosting sheet'!J49</f>
        <v>0</v>
      </c>
      <c r="G49" s="469">
        <f>'Annexure IV-Vcosting sheet'!K49</f>
        <v>0</v>
      </c>
      <c r="H49" s="469">
        <f>'Annexure IV-Vcosting sheet'!L49</f>
        <v>0</v>
      </c>
      <c r="I49" s="478">
        <f>'Annexure IV-Vcosting sheet'!O49</f>
        <v>0</v>
      </c>
      <c r="J49" s="428">
        <f>'Annexure IV-Vcosting sheet'!P49</f>
        <v>0</v>
      </c>
      <c r="K49" s="428">
        <f>'Annexure IV-Vcosting sheet'!S49</f>
        <v>0</v>
      </c>
      <c r="L49" s="478">
        <f>'Annexure IV-Vcosting sheet'!T49</f>
        <v>0</v>
      </c>
      <c r="M49" s="428">
        <f>'Annexure IV-Vcosting sheet'!U49</f>
        <v>0</v>
      </c>
      <c r="N49" s="478">
        <f>'Annexure IV-Vcosting sheet'!V49</f>
        <v>0</v>
      </c>
      <c r="O49" s="428">
        <f>'Annexure IV-Vcosting sheet'!W49</f>
        <v>0</v>
      </c>
      <c r="P49" s="478">
        <f>'Annexure IV-Vcosting sheet'!X49</f>
        <v>0</v>
      </c>
      <c r="Q49" s="428">
        <f>'Annexure IV-Vcosting sheet'!Y49</f>
        <v>0</v>
      </c>
      <c r="R49" s="428">
        <f>'Annexure IV-Vcosting sheet'!AB49</f>
        <v>0</v>
      </c>
      <c r="S49" s="478">
        <f>'Annexure IV-Vcosting sheet'!AC49</f>
        <v>0</v>
      </c>
      <c r="T49" s="428">
        <f>'Annexure IV-Vcosting sheet'!AD49</f>
        <v>0</v>
      </c>
      <c r="U49" s="478">
        <f>'Annexure IV-Vcosting sheet'!AE49</f>
        <v>0</v>
      </c>
      <c r="V49" s="428">
        <f>'Annexure IV-Vcosting sheet'!AF49</f>
        <v>0</v>
      </c>
      <c r="W49" s="444"/>
    </row>
    <row r="50" spans="1:23">
      <c r="A50" s="428">
        <f t="shared" si="1"/>
        <v>2.2099999999999995</v>
      </c>
      <c r="B50" s="444" t="s">
        <v>66</v>
      </c>
      <c r="C50" s="478">
        <f>'Annexure IV-Vcosting sheet'!C50</f>
        <v>0</v>
      </c>
      <c r="D50" s="428">
        <f>'Annexure IV-Vcosting sheet'!D50</f>
        <v>0</v>
      </c>
      <c r="E50" s="478">
        <f>'Annexure IV-Vcosting sheet'!I50</f>
        <v>0</v>
      </c>
      <c r="F50" s="428">
        <f>'Annexure IV-Vcosting sheet'!J50</f>
        <v>0</v>
      </c>
      <c r="G50" s="469">
        <f>'Annexure IV-Vcosting sheet'!K50</f>
        <v>0</v>
      </c>
      <c r="H50" s="469">
        <f>'Annexure IV-Vcosting sheet'!L50</f>
        <v>0</v>
      </c>
      <c r="I50" s="478">
        <f>'Annexure IV-Vcosting sheet'!O50</f>
        <v>0</v>
      </c>
      <c r="J50" s="428">
        <f>'Annexure IV-Vcosting sheet'!P50</f>
        <v>0</v>
      </c>
      <c r="K50" s="428">
        <f>'Annexure IV-Vcosting sheet'!S50</f>
        <v>0</v>
      </c>
      <c r="L50" s="478">
        <f>'Annexure IV-Vcosting sheet'!T50</f>
        <v>0</v>
      </c>
      <c r="M50" s="428">
        <f>'Annexure IV-Vcosting sheet'!U50</f>
        <v>0</v>
      </c>
      <c r="N50" s="478">
        <f>'Annexure IV-Vcosting sheet'!V50</f>
        <v>0</v>
      </c>
      <c r="O50" s="428">
        <f>'Annexure IV-Vcosting sheet'!W50</f>
        <v>0</v>
      </c>
      <c r="P50" s="478">
        <f>'Annexure IV-Vcosting sheet'!X50</f>
        <v>0</v>
      </c>
      <c r="Q50" s="428">
        <f>'Annexure IV-Vcosting sheet'!Y50</f>
        <v>0</v>
      </c>
      <c r="R50" s="428">
        <f>'Annexure IV-Vcosting sheet'!AB50</f>
        <v>0</v>
      </c>
      <c r="S50" s="478">
        <f>'Annexure IV-Vcosting sheet'!AC50</f>
        <v>0</v>
      </c>
      <c r="T50" s="428">
        <f>'Annexure IV-Vcosting sheet'!AD50</f>
        <v>0</v>
      </c>
      <c r="U50" s="478">
        <f>'Annexure IV-Vcosting sheet'!AE50</f>
        <v>0</v>
      </c>
      <c r="V50" s="428">
        <f>'Annexure IV-Vcosting sheet'!AF50</f>
        <v>0</v>
      </c>
      <c r="W50" s="444"/>
    </row>
    <row r="51" spans="1:23" ht="18">
      <c r="A51" s="428">
        <f t="shared" si="1"/>
        <v>2.2199999999999993</v>
      </c>
      <c r="B51" s="444" t="s">
        <v>30</v>
      </c>
      <c r="C51" s="478">
        <f>'Annexure IV-Vcosting sheet'!C51</f>
        <v>0</v>
      </c>
      <c r="D51" s="428">
        <f>'Annexure IV-Vcosting sheet'!D51</f>
        <v>0</v>
      </c>
      <c r="E51" s="478">
        <f>'Annexure IV-Vcosting sheet'!I51</f>
        <v>0</v>
      </c>
      <c r="F51" s="428">
        <f>'Annexure IV-Vcosting sheet'!J51</f>
        <v>0</v>
      </c>
      <c r="G51" s="469">
        <f>'Annexure IV-Vcosting sheet'!K51</f>
        <v>0</v>
      </c>
      <c r="H51" s="469">
        <f>'Annexure IV-Vcosting sheet'!L51</f>
        <v>0</v>
      </c>
      <c r="I51" s="478">
        <f>'Annexure IV-Vcosting sheet'!O51</f>
        <v>0</v>
      </c>
      <c r="J51" s="428">
        <f>'Annexure IV-Vcosting sheet'!P51</f>
        <v>0</v>
      </c>
      <c r="K51" s="428">
        <f>'Annexure IV-Vcosting sheet'!S51</f>
        <v>0</v>
      </c>
      <c r="L51" s="478">
        <f>'Annexure IV-Vcosting sheet'!T51</f>
        <v>0</v>
      </c>
      <c r="M51" s="428">
        <f>'Annexure IV-Vcosting sheet'!U51</f>
        <v>0</v>
      </c>
      <c r="N51" s="478">
        <f>'Annexure IV-Vcosting sheet'!V51</f>
        <v>0</v>
      </c>
      <c r="O51" s="428">
        <f>'Annexure IV-Vcosting sheet'!W51</f>
        <v>0</v>
      </c>
      <c r="P51" s="478">
        <f>'Annexure IV-Vcosting sheet'!X51</f>
        <v>0</v>
      </c>
      <c r="Q51" s="428">
        <f>'Annexure IV-Vcosting sheet'!Y51</f>
        <v>0</v>
      </c>
      <c r="R51" s="428">
        <f>'Annexure IV-Vcosting sheet'!AB51</f>
        <v>0</v>
      </c>
      <c r="S51" s="478">
        <f>'Annexure IV-Vcosting sheet'!AC51</f>
        <v>0</v>
      </c>
      <c r="T51" s="428">
        <f>'Annexure IV-Vcosting sheet'!AD51</f>
        <v>0</v>
      </c>
      <c r="U51" s="478">
        <f>'Annexure IV-Vcosting sheet'!AE51</f>
        <v>0</v>
      </c>
      <c r="V51" s="428">
        <f>'Annexure IV-Vcosting sheet'!AF51</f>
        <v>0</v>
      </c>
      <c r="W51" s="444"/>
    </row>
    <row r="52" spans="1:23">
      <c r="A52" s="428"/>
      <c r="B52" s="445" t="s">
        <v>67</v>
      </c>
      <c r="C52" s="478">
        <f>'Annexure IV-Vcosting sheet'!C52</f>
        <v>0</v>
      </c>
      <c r="D52" s="428">
        <f>'Annexure IV-Vcosting sheet'!D52</f>
        <v>0</v>
      </c>
      <c r="E52" s="478">
        <f>'Annexure IV-Vcosting sheet'!I52</f>
        <v>0</v>
      </c>
      <c r="F52" s="428">
        <f>'Annexure IV-Vcosting sheet'!J52</f>
        <v>0</v>
      </c>
      <c r="G52" s="469">
        <f>'Annexure IV-Vcosting sheet'!K52</f>
        <v>0</v>
      </c>
      <c r="H52" s="469">
        <f>'Annexure IV-Vcosting sheet'!L52</f>
        <v>0</v>
      </c>
      <c r="I52" s="478">
        <f>'Annexure IV-Vcosting sheet'!O52</f>
        <v>0</v>
      </c>
      <c r="J52" s="428">
        <f>'Annexure IV-Vcosting sheet'!P52</f>
        <v>0</v>
      </c>
      <c r="K52" s="428">
        <f>'Annexure IV-Vcosting sheet'!S52</f>
        <v>0</v>
      </c>
      <c r="L52" s="478">
        <f>'Annexure IV-Vcosting sheet'!T52</f>
        <v>0</v>
      </c>
      <c r="M52" s="428">
        <f>'Annexure IV-Vcosting sheet'!U52</f>
        <v>0</v>
      </c>
      <c r="N52" s="478">
        <f>'Annexure IV-Vcosting sheet'!V52</f>
        <v>0</v>
      </c>
      <c r="O52" s="428">
        <f>'Annexure IV-Vcosting sheet'!W52</f>
        <v>0</v>
      </c>
      <c r="P52" s="478">
        <f>'Annexure IV-Vcosting sheet'!X52</f>
        <v>0</v>
      </c>
      <c r="Q52" s="428">
        <f>'Annexure IV-Vcosting sheet'!Y52</f>
        <v>0</v>
      </c>
      <c r="R52" s="428">
        <f>'Annexure IV-Vcosting sheet'!AB52</f>
        <v>0</v>
      </c>
      <c r="S52" s="478">
        <f>'Annexure IV-Vcosting sheet'!AC52</f>
        <v>0</v>
      </c>
      <c r="T52" s="428">
        <f>'Annexure IV-Vcosting sheet'!AD52</f>
        <v>0</v>
      </c>
      <c r="U52" s="478">
        <f>'Annexure IV-Vcosting sheet'!AE52</f>
        <v>0</v>
      </c>
      <c r="V52" s="428">
        <f>'Annexure IV-Vcosting sheet'!AF52</f>
        <v>0</v>
      </c>
      <c r="W52" s="445"/>
    </row>
    <row r="53" spans="1:23">
      <c r="A53" s="428"/>
      <c r="B53" s="446" t="s">
        <v>68</v>
      </c>
      <c r="C53" s="478">
        <f>'Annexure IV-Vcosting sheet'!C53</f>
        <v>0</v>
      </c>
      <c r="D53" s="428">
        <f>'Annexure IV-Vcosting sheet'!D53</f>
        <v>0</v>
      </c>
      <c r="E53" s="478">
        <f>'Annexure IV-Vcosting sheet'!I53</f>
        <v>0</v>
      </c>
      <c r="F53" s="428">
        <f>'Annexure IV-Vcosting sheet'!J53</f>
        <v>0</v>
      </c>
      <c r="G53" s="469">
        <f>'Annexure IV-Vcosting sheet'!K53</f>
        <v>0</v>
      </c>
      <c r="H53" s="469">
        <f>'Annexure IV-Vcosting sheet'!L53</f>
        <v>0</v>
      </c>
      <c r="I53" s="478">
        <f>'Annexure IV-Vcosting sheet'!O53</f>
        <v>0</v>
      </c>
      <c r="J53" s="428">
        <f>'Annexure IV-Vcosting sheet'!P53</f>
        <v>0</v>
      </c>
      <c r="K53" s="428">
        <f>'Annexure IV-Vcosting sheet'!S53</f>
        <v>0</v>
      </c>
      <c r="L53" s="478">
        <f>'Annexure IV-Vcosting sheet'!T53</f>
        <v>0</v>
      </c>
      <c r="M53" s="428">
        <f>'Annexure IV-Vcosting sheet'!U53</f>
        <v>0</v>
      </c>
      <c r="N53" s="478">
        <f>'Annexure IV-Vcosting sheet'!V53</f>
        <v>0</v>
      </c>
      <c r="O53" s="428">
        <f>'Annexure IV-Vcosting sheet'!W53</f>
        <v>0</v>
      </c>
      <c r="P53" s="478">
        <f>'Annexure IV-Vcosting sheet'!X53</f>
        <v>0</v>
      </c>
      <c r="Q53" s="428">
        <f>'Annexure IV-Vcosting sheet'!Y53</f>
        <v>0</v>
      </c>
      <c r="R53" s="428">
        <f>'Annexure IV-Vcosting sheet'!AB53</f>
        <v>0</v>
      </c>
      <c r="S53" s="478">
        <f>'Annexure IV-Vcosting sheet'!AC53</f>
        <v>0</v>
      </c>
      <c r="T53" s="428">
        <f>'Annexure IV-Vcosting sheet'!AD53</f>
        <v>0</v>
      </c>
      <c r="U53" s="478">
        <f>'Annexure IV-Vcosting sheet'!AE53</f>
        <v>0</v>
      </c>
      <c r="V53" s="428">
        <f>'Annexure IV-Vcosting sheet'!AF53</f>
        <v>0</v>
      </c>
      <c r="W53" s="446"/>
    </row>
    <row r="54" spans="1:23" ht="18">
      <c r="A54" s="428">
        <v>2.23</v>
      </c>
      <c r="B54" s="440" t="s">
        <v>69</v>
      </c>
      <c r="C54" s="478">
        <f>'Annexure IV-Vcosting sheet'!C54</f>
        <v>0</v>
      </c>
      <c r="D54" s="428">
        <f>'Annexure IV-Vcosting sheet'!D54</f>
        <v>0</v>
      </c>
      <c r="E54" s="478">
        <f>'Annexure IV-Vcosting sheet'!I54</f>
        <v>0</v>
      </c>
      <c r="F54" s="428">
        <f>'Annexure IV-Vcosting sheet'!J54</f>
        <v>0</v>
      </c>
      <c r="G54" s="469">
        <f>'Annexure IV-Vcosting sheet'!K54</f>
        <v>0</v>
      </c>
      <c r="H54" s="469">
        <f>'Annexure IV-Vcosting sheet'!L54</f>
        <v>0</v>
      </c>
      <c r="I54" s="478">
        <f>'Annexure IV-Vcosting sheet'!O54</f>
        <v>0</v>
      </c>
      <c r="J54" s="428">
        <f>'Annexure IV-Vcosting sheet'!P54</f>
        <v>0</v>
      </c>
      <c r="K54" s="428">
        <f>'Annexure IV-Vcosting sheet'!S54</f>
        <v>0</v>
      </c>
      <c r="L54" s="478">
        <f>'Annexure IV-Vcosting sheet'!T54</f>
        <v>0</v>
      </c>
      <c r="M54" s="428">
        <f>'Annexure IV-Vcosting sheet'!U54</f>
        <v>0</v>
      </c>
      <c r="N54" s="478">
        <f>'Annexure IV-Vcosting sheet'!V54</f>
        <v>0</v>
      </c>
      <c r="O54" s="428">
        <f>'Annexure IV-Vcosting sheet'!W54</f>
        <v>0</v>
      </c>
      <c r="P54" s="478">
        <f>'Annexure IV-Vcosting sheet'!X54</f>
        <v>0</v>
      </c>
      <c r="Q54" s="428">
        <f>'Annexure IV-Vcosting sheet'!Y54</f>
        <v>0</v>
      </c>
      <c r="R54" s="428">
        <f>'Annexure IV-Vcosting sheet'!AB54</f>
        <v>0</v>
      </c>
      <c r="S54" s="478">
        <f>'Annexure IV-Vcosting sheet'!AC54</f>
        <v>0</v>
      </c>
      <c r="T54" s="428">
        <f>'Annexure IV-Vcosting sheet'!AD54</f>
        <v>0</v>
      </c>
      <c r="U54" s="478">
        <f>'Annexure IV-Vcosting sheet'!AE54</f>
        <v>0</v>
      </c>
      <c r="V54" s="428">
        <f>'Annexure IV-Vcosting sheet'!AF54</f>
        <v>0</v>
      </c>
      <c r="W54" s="440"/>
    </row>
    <row r="55" spans="1:23">
      <c r="A55" s="428">
        <f t="shared" ref="A55:A75" si="2">+A54+0.01</f>
        <v>2.2399999999999998</v>
      </c>
      <c r="B55" s="440" t="s">
        <v>34</v>
      </c>
      <c r="C55" s="478">
        <f>'Annexure IV-Vcosting sheet'!C55</f>
        <v>0</v>
      </c>
      <c r="D55" s="428">
        <f>'Annexure IV-Vcosting sheet'!D55</f>
        <v>0</v>
      </c>
      <c r="E55" s="478">
        <f>'Annexure IV-Vcosting sheet'!I55</f>
        <v>0</v>
      </c>
      <c r="F55" s="428">
        <f>'Annexure IV-Vcosting sheet'!J55</f>
        <v>0</v>
      </c>
      <c r="G55" s="469">
        <f>'Annexure IV-Vcosting sheet'!K55</f>
        <v>0</v>
      </c>
      <c r="H55" s="469">
        <f>'Annexure IV-Vcosting sheet'!L55</f>
        <v>0</v>
      </c>
      <c r="I55" s="478">
        <f>'Annexure IV-Vcosting sheet'!O55</f>
        <v>0</v>
      </c>
      <c r="J55" s="428">
        <f>'Annexure IV-Vcosting sheet'!P55</f>
        <v>0</v>
      </c>
      <c r="K55" s="428">
        <f>'Annexure IV-Vcosting sheet'!S55</f>
        <v>0</v>
      </c>
      <c r="L55" s="478">
        <f>'Annexure IV-Vcosting sheet'!T55</f>
        <v>0</v>
      </c>
      <c r="M55" s="428">
        <f>'Annexure IV-Vcosting sheet'!U55</f>
        <v>0</v>
      </c>
      <c r="N55" s="478">
        <f>'Annexure IV-Vcosting sheet'!V55</f>
        <v>0</v>
      </c>
      <c r="O55" s="428">
        <f>'Annexure IV-Vcosting sheet'!W55</f>
        <v>0</v>
      </c>
      <c r="P55" s="478">
        <f>'Annexure IV-Vcosting sheet'!X55</f>
        <v>0</v>
      </c>
      <c r="Q55" s="428">
        <f>'Annexure IV-Vcosting sheet'!Y55</f>
        <v>0</v>
      </c>
      <c r="R55" s="428">
        <f>'Annexure IV-Vcosting sheet'!AB55</f>
        <v>0</v>
      </c>
      <c r="S55" s="478">
        <f>'Annexure IV-Vcosting sheet'!AC55</f>
        <v>0</v>
      </c>
      <c r="T55" s="428">
        <f>'Annexure IV-Vcosting sheet'!AD55</f>
        <v>0</v>
      </c>
      <c r="U55" s="478">
        <f>'Annexure IV-Vcosting sheet'!AE55</f>
        <v>0</v>
      </c>
      <c r="V55" s="428">
        <f>'Annexure IV-Vcosting sheet'!AF55</f>
        <v>0</v>
      </c>
      <c r="W55" s="440"/>
    </row>
    <row r="56" spans="1:23" ht="27">
      <c r="A56" s="428">
        <f t="shared" si="2"/>
        <v>2.2499999999999996</v>
      </c>
      <c r="B56" s="434" t="s">
        <v>70</v>
      </c>
      <c r="C56" s="478">
        <f>'Annexure IV-Vcosting sheet'!C56</f>
        <v>0</v>
      </c>
      <c r="D56" s="428">
        <f>'Annexure IV-Vcosting sheet'!D56</f>
        <v>0</v>
      </c>
      <c r="E56" s="478">
        <f>'Annexure IV-Vcosting sheet'!I56</f>
        <v>0</v>
      </c>
      <c r="F56" s="428">
        <f>'Annexure IV-Vcosting sheet'!J56</f>
        <v>0</v>
      </c>
      <c r="G56" s="469">
        <f>'Annexure IV-Vcosting sheet'!K56</f>
        <v>0</v>
      </c>
      <c r="H56" s="469">
        <f>'Annexure IV-Vcosting sheet'!L56</f>
        <v>0</v>
      </c>
      <c r="I56" s="478">
        <f>'Annexure IV-Vcosting sheet'!O56</f>
        <v>0</v>
      </c>
      <c r="J56" s="428">
        <f>'Annexure IV-Vcosting sheet'!P56</f>
        <v>0</v>
      </c>
      <c r="K56" s="428">
        <f>'Annexure IV-Vcosting sheet'!S56</f>
        <v>0</v>
      </c>
      <c r="L56" s="478">
        <f>'Annexure IV-Vcosting sheet'!T56</f>
        <v>0</v>
      </c>
      <c r="M56" s="428">
        <f>'Annexure IV-Vcosting sheet'!U56</f>
        <v>0</v>
      </c>
      <c r="N56" s="478">
        <f>'Annexure IV-Vcosting sheet'!V56</f>
        <v>0</v>
      </c>
      <c r="O56" s="428">
        <f>'Annexure IV-Vcosting sheet'!W56</f>
        <v>0</v>
      </c>
      <c r="P56" s="478">
        <f>'Annexure IV-Vcosting sheet'!X56</f>
        <v>0</v>
      </c>
      <c r="Q56" s="428">
        <f>'Annexure IV-Vcosting sheet'!Y56</f>
        <v>0</v>
      </c>
      <c r="R56" s="428">
        <f>'Annexure IV-Vcosting sheet'!AB56</f>
        <v>0</v>
      </c>
      <c r="S56" s="478">
        <f>'Annexure IV-Vcosting sheet'!AC56</f>
        <v>0</v>
      </c>
      <c r="T56" s="428">
        <f>'Annexure IV-Vcosting sheet'!AD56</f>
        <v>0</v>
      </c>
      <c r="U56" s="478">
        <f>'Annexure IV-Vcosting sheet'!AE56</f>
        <v>0</v>
      </c>
      <c r="V56" s="428">
        <f>'Annexure IV-Vcosting sheet'!AF56</f>
        <v>0</v>
      </c>
      <c r="W56" s="434"/>
    </row>
    <row r="57" spans="1:23">
      <c r="A57" s="428">
        <f t="shared" si="2"/>
        <v>2.2599999999999993</v>
      </c>
      <c r="B57" s="440" t="s">
        <v>71</v>
      </c>
      <c r="C57" s="478">
        <f>'Annexure IV-Vcosting sheet'!C57</f>
        <v>0</v>
      </c>
      <c r="D57" s="428">
        <f>'Annexure IV-Vcosting sheet'!D57</f>
        <v>0</v>
      </c>
      <c r="E57" s="478">
        <f>'Annexure IV-Vcosting sheet'!I57</f>
        <v>0</v>
      </c>
      <c r="F57" s="428">
        <f>'Annexure IV-Vcosting sheet'!J57</f>
        <v>0</v>
      </c>
      <c r="G57" s="469">
        <f>'Annexure IV-Vcosting sheet'!K57</f>
        <v>0</v>
      </c>
      <c r="H57" s="469">
        <f>'Annexure IV-Vcosting sheet'!L57</f>
        <v>0</v>
      </c>
      <c r="I57" s="478">
        <f>'Annexure IV-Vcosting sheet'!O57</f>
        <v>0</v>
      </c>
      <c r="J57" s="428">
        <f>'Annexure IV-Vcosting sheet'!P57</f>
        <v>0</v>
      </c>
      <c r="K57" s="428">
        <f>'Annexure IV-Vcosting sheet'!S57</f>
        <v>0</v>
      </c>
      <c r="L57" s="478">
        <f>'Annexure IV-Vcosting sheet'!T57</f>
        <v>0</v>
      </c>
      <c r="M57" s="428">
        <f>'Annexure IV-Vcosting sheet'!U57</f>
        <v>0</v>
      </c>
      <c r="N57" s="478">
        <f>'Annexure IV-Vcosting sheet'!V57</f>
        <v>0</v>
      </c>
      <c r="O57" s="428">
        <f>'Annexure IV-Vcosting sheet'!W57</f>
        <v>0</v>
      </c>
      <c r="P57" s="478">
        <f>'Annexure IV-Vcosting sheet'!X57</f>
        <v>0</v>
      </c>
      <c r="Q57" s="428">
        <f>'Annexure IV-Vcosting sheet'!Y57</f>
        <v>0</v>
      </c>
      <c r="R57" s="428">
        <f>'Annexure IV-Vcosting sheet'!AB57</f>
        <v>0</v>
      </c>
      <c r="S57" s="478">
        <f>'Annexure IV-Vcosting sheet'!AC57</f>
        <v>0</v>
      </c>
      <c r="T57" s="428">
        <f>'Annexure IV-Vcosting sheet'!AD57</f>
        <v>0</v>
      </c>
      <c r="U57" s="478">
        <f>'Annexure IV-Vcosting sheet'!AE57</f>
        <v>0</v>
      </c>
      <c r="V57" s="428">
        <f>'Annexure IV-Vcosting sheet'!AF57</f>
        <v>0</v>
      </c>
      <c r="W57" s="440"/>
    </row>
    <row r="58" spans="1:23">
      <c r="A58" s="428" t="s">
        <v>37</v>
      </c>
      <c r="B58" s="434" t="s">
        <v>72</v>
      </c>
      <c r="C58" s="478">
        <f>'Annexure IV-Vcosting sheet'!C58</f>
        <v>0</v>
      </c>
      <c r="D58" s="428">
        <f>'Annexure IV-Vcosting sheet'!D58</f>
        <v>0</v>
      </c>
      <c r="E58" s="478">
        <f>'Annexure IV-Vcosting sheet'!I58</f>
        <v>0</v>
      </c>
      <c r="F58" s="428">
        <f>'Annexure IV-Vcosting sheet'!J58</f>
        <v>0</v>
      </c>
      <c r="G58" s="469">
        <f>'Annexure IV-Vcosting sheet'!K58</f>
        <v>0</v>
      </c>
      <c r="H58" s="469">
        <f>'Annexure IV-Vcosting sheet'!L58</f>
        <v>0</v>
      </c>
      <c r="I58" s="478">
        <f>'Annexure IV-Vcosting sheet'!O58</f>
        <v>0</v>
      </c>
      <c r="J58" s="428">
        <f>'Annexure IV-Vcosting sheet'!P58</f>
        <v>0</v>
      </c>
      <c r="K58" s="428">
        <f>'Annexure IV-Vcosting sheet'!S58</f>
        <v>0</v>
      </c>
      <c r="L58" s="478">
        <f>'Annexure IV-Vcosting sheet'!T58</f>
        <v>0</v>
      </c>
      <c r="M58" s="428">
        <f>'Annexure IV-Vcosting sheet'!U58</f>
        <v>0</v>
      </c>
      <c r="N58" s="478">
        <f>'Annexure IV-Vcosting sheet'!V58</f>
        <v>0</v>
      </c>
      <c r="O58" s="428">
        <f>'Annexure IV-Vcosting sheet'!W58</f>
        <v>0</v>
      </c>
      <c r="P58" s="478">
        <f>'Annexure IV-Vcosting sheet'!X58</f>
        <v>0</v>
      </c>
      <c r="Q58" s="428">
        <f>'Annexure IV-Vcosting sheet'!Y58</f>
        <v>0</v>
      </c>
      <c r="R58" s="428">
        <f>'Annexure IV-Vcosting sheet'!AB58</f>
        <v>0</v>
      </c>
      <c r="S58" s="478">
        <f>'Annexure IV-Vcosting sheet'!AC58</f>
        <v>0</v>
      </c>
      <c r="T58" s="428">
        <f>'Annexure IV-Vcosting sheet'!AD58</f>
        <v>0</v>
      </c>
      <c r="U58" s="478">
        <f>'Annexure IV-Vcosting sheet'!AE58</f>
        <v>0</v>
      </c>
      <c r="V58" s="428">
        <f>'Annexure IV-Vcosting sheet'!AF58</f>
        <v>0</v>
      </c>
      <c r="W58" s="434"/>
    </row>
    <row r="59" spans="1:23" ht="27">
      <c r="A59" s="428" t="s">
        <v>39</v>
      </c>
      <c r="B59" s="434" t="s">
        <v>73</v>
      </c>
      <c r="C59" s="478">
        <f>'Annexure IV-Vcosting sheet'!C59</f>
        <v>0</v>
      </c>
      <c r="D59" s="428">
        <f>'Annexure IV-Vcosting sheet'!D59</f>
        <v>0</v>
      </c>
      <c r="E59" s="478">
        <f>'Annexure IV-Vcosting sheet'!I59</f>
        <v>0</v>
      </c>
      <c r="F59" s="428">
        <f>'Annexure IV-Vcosting sheet'!J59</f>
        <v>0</v>
      </c>
      <c r="G59" s="469">
        <f>'Annexure IV-Vcosting sheet'!K59</f>
        <v>0</v>
      </c>
      <c r="H59" s="469">
        <f>'Annexure IV-Vcosting sheet'!L59</f>
        <v>0</v>
      </c>
      <c r="I59" s="478">
        <f>'Annexure IV-Vcosting sheet'!O59</f>
        <v>0</v>
      </c>
      <c r="J59" s="428">
        <f>'Annexure IV-Vcosting sheet'!P59</f>
        <v>0</v>
      </c>
      <c r="K59" s="428">
        <f>'Annexure IV-Vcosting sheet'!S59</f>
        <v>0</v>
      </c>
      <c r="L59" s="478">
        <f>'Annexure IV-Vcosting sheet'!T59</f>
        <v>0</v>
      </c>
      <c r="M59" s="428">
        <f>'Annexure IV-Vcosting sheet'!U59</f>
        <v>0</v>
      </c>
      <c r="N59" s="478">
        <f>'Annexure IV-Vcosting sheet'!V59</f>
        <v>0</v>
      </c>
      <c r="O59" s="428">
        <f>'Annexure IV-Vcosting sheet'!W59</f>
        <v>0</v>
      </c>
      <c r="P59" s="478">
        <f>'Annexure IV-Vcosting sheet'!X59</f>
        <v>0</v>
      </c>
      <c r="Q59" s="428">
        <f>'Annexure IV-Vcosting sheet'!Y59</f>
        <v>0</v>
      </c>
      <c r="R59" s="428">
        <f>'Annexure IV-Vcosting sheet'!AB59</f>
        <v>0</v>
      </c>
      <c r="S59" s="478">
        <f>'Annexure IV-Vcosting sheet'!AC59</f>
        <v>0</v>
      </c>
      <c r="T59" s="428">
        <f>'Annexure IV-Vcosting sheet'!AD59</f>
        <v>0</v>
      </c>
      <c r="U59" s="478">
        <f>'Annexure IV-Vcosting sheet'!AE59</f>
        <v>0</v>
      </c>
      <c r="V59" s="428">
        <f>'Annexure IV-Vcosting sheet'!AF59</f>
        <v>0</v>
      </c>
      <c r="W59" s="434"/>
    </row>
    <row r="60" spans="1:23" ht="27">
      <c r="A60" s="428" t="s">
        <v>41</v>
      </c>
      <c r="B60" s="434" t="s">
        <v>74</v>
      </c>
      <c r="C60" s="478">
        <f>'Annexure IV-Vcosting sheet'!C60</f>
        <v>0</v>
      </c>
      <c r="D60" s="428">
        <f>'Annexure IV-Vcosting sheet'!D60</f>
        <v>0</v>
      </c>
      <c r="E60" s="478">
        <f>'Annexure IV-Vcosting sheet'!I60</f>
        <v>0</v>
      </c>
      <c r="F60" s="428">
        <f>'Annexure IV-Vcosting sheet'!J60</f>
        <v>0</v>
      </c>
      <c r="G60" s="469">
        <f>'Annexure IV-Vcosting sheet'!K60</f>
        <v>0</v>
      </c>
      <c r="H60" s="469">
        <f>'Annexure IV-Vcosting sheet'!L60</f>
        <v>0</v>
      </c>
      <c r="I60" s="478">
        <f>'Annexure IV-Vcosting sheet'!O60</f>
        <v>0</v>
      </c>
      <c r="J60" s="428">
        <f>'Annexure IV-Vcosting sheet'!P60</f>
        <v>0</v>
      </c>
      <c r="K60" s="428">
        <f>'Annexure IV-Vcosting sheet'!S60</f>
        <v>0</v>
      </c>
      <c r="L60" s="478">
        <f>'Annexure IV-Vcosting sheet'!T60</f>
        <v>0</v>
      </c>
      <c r="M60" s="428">
        <f>'Annexure IV-Vcosting sheet'!U60</f>
        <v>0</v>
      </c>
      <c r="N60" s="478">
        <f>'Annexure IV-Vcosting sheet'!V60</f>
        <v>0</v>
      </c>
      <c r="O60" s="428">
        <f>'Annexure IV-Vcosting sheet'!W60</f>
        <v>0</v>
      </c>
      <c r="P60" s="478">
        <f>'Annexure IV-Vcosting sheet'!X60</f>
        <v>0</v>
      </c>
      <c r="Q60" s="428">
        <f>'Annexure IV-Vcosting sheet'!Y60</f>
        <v>0</v>
      </c>
      <c r="R60" s="428">
        <f>'Annexure IV-Vcosting sheet'!AB60</f>
        <v>0</v>
      </c>
      <c r="S60" s="478">
        <f>'Annexure IV-Vcosting sheet'!AC60</f>
        <v>0</v>
      </c>
      <c r="T60" s="428">
        <f>'Annexure IV-Vcosting sheet'!AD60</f>
        <v>0</v>
      </c>
      <c r="U60" s="478">
        <f>'Annexure IV-Vcosting sheet'!AE60</f>
        <v>0</v>
      </c>
      <c r="V60" s="428">
        <f>'Annexure IV-Vcosting sheet'!AF60</f>
        <v>0</v>
      </c>
      <c r="W60" s="434"/>
    </row>
    <row r="61" spans="1:23" ht="36">
      <c r="A61" s="428" t="s">
        <v>43</v>
      </c>
      <c r="B61" s="434" t="s">
        <v>75</v>
      </c>
      <c r="C61" s="478">
        <f>'Annexure IV-Vcosting sheet'!C61</f>
        <v>0</v>
      </c>
      <c r="D61" s="428">
        <f>'Annexure IV-Vcosting sheet'!D61</f>
        <v>0</v>
      </c>
      <c r="E61" s="478">
        <f>'Annexure IV-Vcosting sheet'!I61</f>
        <v>0</v>
      </c>
      <c r="F61" s="428">
        <f>'Annexure IV-Vcosting sheet'!J61</f>
        <v>0</v>
      </c>
      <c r="G61" s="469">
        <f>'Annexure IV-Vcosting sheet'!K61</f>
        <v>0</v>
      </c>
      <c r="H61" s="469">
        <f>'Annexure IV-Vcosting sheet'!L61</f>
        <v>0</v>
      </c>
      <c r="I61" s="478">
        <f>'Annexure IV-Vcosting sheet'!O61</f>
        <v>0</v>
      </c>
      <c r="J61" s="428">
        <f>'Annexure IV-Vcosting sheet'!P61</f>
        <v>0</v>
      </c>
      <c r="K61" s="428">
        <f>'Annexure IV-Vcosting sheet'!S61</f>
        <v>0</v>
      </c>
      <c r="L61" s="478">
        <f>'Annexure IV-Vcosting sheet'!T61</f>
        <v>0</v>
      </c>
      <c r="M61" s="428">
        <f>'Annexure IV-Vcosting sheet'!U61</f>
        <v>0</v>
      </c>
      <c r="N61" s="478">
        <f>'Annexure IV-Vcosting sheet'!V61</f>
        <v>0</v>
      </c>
      <c r="O61" s="428">
        <f>'Annexure IV-Vcosting sheet'!W61</f>
        <v>0</v>
      </c>
      <c r="P61" s="478">
        <f>'Annexure IV-Vcosting sheet'!X61</f>
        <v>0</v>
      </c>
      <c r="Q61" s="428">
        <f>'Annexure IV-Vcosting sheet'!Y61</f>
        <v>0</v>
      </c>
      <c r="R61" s="428">
        <f>'Annexure IV-Vcosting sheet'!AB61</f>
        <v>0</v>
      </c>
      <c r="S61" s="478">
        <f>'Annexure IV-Vcosting sheet'!AC61</f>
        <v>0</v>
      </c>
      <c r="T61" s="428">
        <f>'Annexure IV-Vcosting sheet'!AD61</f>
        <v>0</v>
      </c>
      <c r="U61" s="478">
        <f>'Annexure IV-Vcosting sheet'!AE61</f>
        <v>0</v>
      </c>
      <c r="V61" s="428">
        <f>'Annexure IV-Vcosting sheet'!AF61</f>
        <v>0</v>
      </c>
      <c r="W61" s="434"/>
    </row>
    <row r="62" spans="1:23" ht="18">
      <c r="A62" s="428" t="s">
        <v>45</v>
      </c>
      <c r="B62" s="434" t="s">
        <v>76</v>
      </c>
      <c r="C62" s="478">
        <f>'Annexure IV-Vcosting sheet'!C62</f>
        <v>0</v>
      </c>
      <c r="D62" s="428">
        <f>'Annexure IV-Vcosting sheet'!D62</f>
        <v>0</v>
      </c>
      <c r="E62" s="478">
        <f>'Annexure IV-Vcosting sheet'!I62</f>
        <v>0</v>
      </c>
      <c r="F62" s="428">
        <f>'Annexure IV-Vcosting sheet'!J62</f>
        <v>0</v>
      </c>
      <c r="G62" s="469">
        <f>'Annexure IV-Vcosting sheet'!K62</f>
        <v>0</v>
      </c>
      <c r="H62" s="469">
        <f>'Annexure IV-Vcosting sheet'!L62</f>
        <v>0</v>
      </c>
      <c r="I62" s="478">
        <f>'Annexure IV-Vcosting sheet'!O62</f>
        <v>0</v>
      </c>
      <c r="J62" s="428">
        <f>'Annexure IV-Vcosting sheet'!P62</f>
        <v>0</v>
      </c>
      <c r="K62" s="428">
        <f>'Annexure IV-Vcosting sheet'!S62</f>
        <v>0</v>
      </c>
      <c r="L62" s="478">
        <f>'Annexure IV-Vcosting sheet'!T62</f>
        <v>0</v>
      </c>
      <c r="M62" s="428">
        <f>'Annexure IV-Vcosting sheet'!U62</f>
        <v>0</v>
      </c>
      <c r="N62" s="478">
        <f>'Annexure IV-Vcosting sheet'!V62</f>
        <v>0</v>
      </c>
      <c r="O62" s="428">
        <f>'Annexure IV-Vcosting sheet'!W62</f>
        <v>0</v>
      </c>
      <c r="P62" s="478">
        <f>'Annexure IV-Vcosting sheet'!X62</f>
        <v>0</v>
      </c>
      <c r="Q62" s="428">
        <f>'Annexure IV-Vcosting sheet'!Y62</f>
        <v>0</v>
      </c>
      <c r="R62" s="428">
        <f>'Annexure IV-Vcosting sheet'!AB62</f>
        <v>0</v>
      </c>
      <c r="S62" s="478">
        <f>'Annexure IV-Vcosting sheet'!AC62</f>
        <v>0</v>
      </c>
      <c r="T62" s="428">
        <f>'Annexure IV-Vcosting sheet'!AD62</f>
        <v>0</v>
      </c>
      <c r="U62" s="478">
        <f>'Annexure IV-Vcosting sheet'!AE62</f>
        <v>0</v>
      </c>
      <c r="V62" s="428">
        <f>'Annexure IV-Vcosting sheet'!AF62</f>
        <v>0</v>
      </c>
      <c r="W62" s="434"/>
    </row>
    <row r="63" spans="1:23" ht="18">
      <c r="A63" s="428" t="s">
        <v>47</v>
      </c>
      <c r="B63" s="434" t="s">
        <v>46</v>
      </c>
      <c r="C63" s="478">
        <f>'Annexure IV-Vcosting sheet'!C63</f>
        <v>0</v>
      </c>
      <c r="D63" s="428">
        <f>'Annexure IV-Vcosting sheet'!D63</f>
        <v>0</v>
      </c>
      <c r="E63" s="478">
        <f>'Annexure IV-Vcosting sheet'!I63</f>
        <v>0</v>
      </c>
      <c r="F63" s="428">
        <f>'Annexure IV-Vcosting sheet'!J63</f>
        <v>0</v>
      </c>
      <c r="G63" s="469">
        <f>'Annexure IV-Vcosting sheet'!K63</f>
        <v>0</v>
      </c>
      <c r="H63" s="469">
        <f>'Annexure IV-Vcosting sheet'!L63</f>
        <v>0</v>
      </c>
      <c r="I63" s="478">
        <f>'Annexure IV-Vcosting sheet'!O63</f>
        <v>0</v>
      </c>
      <c r="J63" s="428">
        <f>'Annexure IV-Vcosting sheet'!P63</f>
        <v>0</v>
      </c>
      <c r="K63" s="428">
        <f>'Annexure IV-Vcosting sheet'!S63</f>
        <v>0</v>
      </c>
      <c r="L63" s="478">
        <f>'Annexure IV-Vcosting sheet'!T63</f>
        <v>0</v>
      </c>
      <c r="M63" s="428">
        <f>'Annexure IV-Vcosting sheet'!U63</f>
        <v>0</v>
      </c>
      <c r="N63" s="478">
        <f>'Annexure IV-Vcosting sheet'!V63</f>
        <v>0</v>
      </c>
      <c r="O63" s="428">
        <f>'Annexure IV-Vcosting sheet'!W63</f>
        <v>0</v>
      </c>
      <c r="P63" s="478">
        <f>'Annexure IV-Vcosting sheet'!X63</f>
        <v>0</v>
      </c>
      <c r="Q63" s="428">
        <f>'Annexure IV-Vcosting sheet'!Y63</f>
        <v>0</v>
      </c>
      <c r="R63" s="428">
        <f>'Annexure IV-Vcosting sheet'!AB63</f>
        <v>0</v>
      </c>
      <c r="S63" s="478">
        <f>'Annexure IV-Vcosting sheet'!AC63</f>
        <v>0</v>
      </c>
      <c r="T63" s="428">
        <f>'Annexure IV-Vcosting sheet'!AD63</f>
        <v>0</v>
      </c>
      <c r="U63" s="478">
        <f>'Annexure IV-Vcosting sheet'!AE63</f>
        <v>0</v>
      </c>
      <c r="V63" s="428">
        <f>'Annexure IV-Vcosting sheet'!AF63</f>
        <v>0</v>
      </c>
      <c r="W63" s="434"/>
    </row>
    <row r="64" spans="1:23" ht="27">
      <c r="A64" s="428" t="s">
        <v>49</v>
      </c>
      <c r="B64" s="434" t="s">
        <v>77</v>
      </c>
      <c r="C64" s="478">
        <f>'Annexure IV-Vcosting sheet'!C64</f>
        <v>0</v>
      </c>
      <c r="D64" s="428">
        <f>'Annexure IV-Vcosting sheet'!D64</f>
        <v>0</v>
      </c>
      <c r="E64" s="478">
        <f>'Annexure IV-Vcosting sheet'!I64</f>
        <v>0</v>
      </c>
      <c r="F64" s="428">
        <f>'Annexure IV-Vcosting sheet'!J64</f>
        <v>0</v>
      </c>
      <c r="G64" s="469">
        <f>'Annexure IV-Vcosting sheet'!K64</f>
        <v>0</v>
      </c>
      <c r="H64" s="469">
        <f>'Annexure IV-Vcosting sheet'!L64</f>
        <v>0</v>
      </c>
      <c r="I64" s="478">
        <f>'Annexure IV-Vcosting sheet'!O64</f>
        <v>0</v>
      </c>
      <c r="J64" s="428">
        <f>'Annexure IV-Vcosting sheet'!P64</f>
        <v>0</v>
      </c>
      <c r="K64" s="428">
        <f>'Annexure IV-Vcosting sheet'!S64</f>
        <v>0</v>
      </c>
      <c r="L64" s="478">
        <f>'Annexure IV-Vcosting sheet'!T64</f>
        <v>0</v>
      </c>
      <c r="M64" s="428">
        <f>'Annexure IV-Vcosting sheet'!U64</f>
        <v>0</v>
      </c>
      <c r="N64" s="478">
        <f>'Annexure IV-Vcosting sheet'!V64</f>
        <v>0</v>
      </c>
      <c r="O64" s="428">
        <f>'Annexure IV-Vcosting sheet'!W64</f>
        <v>0</v>
      </c>
      <c r="P64" s="478">
        <f>'Annexure IV-Vcosting sheet'!X64</f>
        <v>0</v>
      </c>
      <c r="Q64" s="428">
        <f>'Annexure IV-Vcosting sheet'!Y64</f>
        <v>0</v>
      </c>
      <c r="R64" s="428">
        <f>'Annexure IV-Vcosting sheet'!AB64</f>
        <v>0</v>
      </c>
      <c r="S64" s="478">
        <f>'Annexure IV-Vcosting sheet'!AC64</f>
        <v>0</v>
      </c>
      <c r="T64" s="428">
        <f>'Annexure IV-Vcosting sheet'!AD64</f>
        <v>0</v>
      </c>
      <c r="U64" s="478">
        <f>'Annexure IV-Vcosting sheet'!AE64</f>
        <v>0</v>
      </c>
      <c r="V64" s="428">
        <f>'Annexure IV-Vcosting sheet'!AF64</f>
        <v>0</v>
      </c>
      <c r="W64" s="434"/>
    </row>
    <row r="65" spans="1:23" ht="27">
      <c r="A65" s="428" t="s">
        <v>78</v>
      </c>
      <c r="B65" s="434" t="s">
        <v>79</v>
      </c>
      <c r="C65" s="478">
        <f>'Annexure IV-Vcosting sheet'!C65</f>
        <v>0</v>
      </c>
      <c r="D65" s="428">
        <f>'Annexure IV-Vcosting sheet'!D65</f>
        <v>0</v>
      </c>
      <c r="E65" s="478">
        <f>'Annexure IV-Vcosting sheet'!I65</f>
        <v>0</v>
      </c>
      <c r="F65" s="428">
        <f>'Annexure IV-Vcosting sheet'!J65</f>
        <v>0</v>
      </c>
      <c r="G65" s="469">
        <f>'Annexure IV-Vcosting sheet'!K65</f>
        <v>0</v>
      </c>
      <c r="H65" s="469">
        <f>'Annexure IV-Vcosting sheet'!L65</f>
        <v>0</v>
      </c>
      <c r="I65" s="478">
        <f>'Annexure IV-Vcosting sheet'!O65</f>
        <v>0</v>
      </c>
      <c r="J65" s="428">
        <f>'Annexure IV-Vcosting sheet'!P65</f>
        <v>0</v>
      </c>
      <c r="K65" s="428">
        <f>'Annexure IV-Vcosting sheet'!S65</f>
        <v>0</v>
      </c>
      <c r="L65" s="478">
        <f>'Annexure IV-Vcosting sheet'!T65</f>
        <v>0</v>
      </c>
      <c r="M65" s="428">
        <f>'Annexure IV-Vcosting sheet'!U65</f>
        <v>0</v>
      </c>
      <c r="N65" s="478">
        <f>'Annexure IV-Vcosting sheet'!V65</f>
        <v>0</v>
      </c>
      <c r="O65" s="428">
        <f>'Annexure IV-Vcosting sheet'!W65</f>
        <v>0</v>
      </c>
      <c r="P65" s="478">
        <f>'Annexure IV-Vcosting sheet'!X65</f>
        <v>0</v>
      </c>
      <c r="Q65" s="428">
        <f>'Annexure IV-Vcosting sheet'!Y65</f>
        <v>0</v>
      </c>
      <c r="R65" s="428">
        <f>'Annexure IV-Vcosting sheet'!AB65</f>
        <v>0</v>
      </c>
      <c r="S65" s="478">
        <f>'Annexure IV-Vcosting sheet'!AC65</f>
        <v>0</v>
      </c>
      <c r="T65" s="428">
        <f>'Annexure IV-Vcosting sheet'!AD65</f>
        <v>0</v>
      </c>
      <c r="U65" s="478">
        <f>'Annexure IV-Vcosting sheet'!AE65</f>
        <v>0</v>
      </c>
      <c r="V65" s="428">
        <f>'Annexure IV-Vcosting sheet'!AF65</f>
        <v>0</v>
      </c>
      <c r="W65" s="434"/>
    </row>
    <row r="66" spans="1:23" ht="18">
      <c r="A66" s="428">
        <v>2.27</v>
      </c>
      <c r="B66" s="439" t="s">
        <v>80</v>
      </c>
      <c r="C66" s="478">
        <f>'Annexure IV-Vcosting sheet'!C66</f>
        <v>0</v>
      </c>
      <c r="D66" s="428">
        <f>'Annexure IV-Vcosting sheet'!D66</f>
        <v>0</v>
      </c>
      <c r="E66" s="478">
        <f>'Annexure IV-Vcosting sheet'!I66</f>
        <v>0</v>
      </c>
      <c r="F66" s="428">
        <f>'Annexure IV-Vcosting sheet'!J66</f>
        <v>0</v>
      </c>
      <c r="G66" s="469">
        <f>'Annexure IV-Vcosting sheet'!K66</f>
        <v>0</v>
      </c>
      <c r="H66" s="469">
        <f>'Annexure IV-Vcosting sheet'!L66</f>
        <v>0</v>
      </c>
      <c r="I66" s="478">
        <f>'Annexure IV-Vcosting sheet'!O66</f>
        <v>0</v>
      </c>
      <c r="J66" s="428">
        <f>'Annexure IV-Vcosting sheet'!P66</f>
        <v>0</v>
      </c>
      <c r="K66" s="428">
        <f>'Annexure IV-Vcosting sheet'!S66</f>
        <v>0</v>
      </c>
      <c r="L66" s="478">
        <f>'Annexure IV-Vcosting sheet'!T66</f>
        <v>0</v>
      </c>
      <c r="M66" s="428">
        <f>'Annexure IV-Vcosting sheet'!U66</f>
        <v>0</v>
      </c>
      <c r="N66" s="478">
        <f>'Annexure IV-Vcosting sheet'!V66</f>
        <v>0</v>
      </c>
      <c r="O66" s="428">
        <f>'Annexure IV-Vcosting sheet'!W66</f>
        <v>0</v>
      </c>
      <c r="P66" s="478">
        <f>'Annexure IV-Vcosting sheet'!X66</f>
        <v>0</v>
      </c>
      <c r="Q66" s="428">
        <f>'Annexure IV-Vcosting sheet'!Y66</f>
        <v>0</v>
      </c>
      <c r="R66" s="428">
        <f>'Annexure IV-Vcosting sheet'!AB66</f>
        <v>0</v>
      </c>
      <c r="S66" s="478">
        <f>'Annexure IV-Vcosting sheet'!AC66</f>
        <v>0</v>
      </c>
      <c r="T66" s="428">
        <f>'Annexure IV-Vcosting sheet'!AD66</f>
        <v>0</v>
      </c>
      <c r="U66" s="478">
        <f>'Annexure IV-Vcosting sheet'!AE66</f>
        <v>0</v>
      </c>
      <c r="V66" s="428">
        <f>'Annexure IV-Vcosting sheet'!AF66</f>
        <v>0</v>
      </c>
      <c r="W66" s="439"/>
    </row>
    <row r="67" spans="1:23" ht="18">
      <c r="A67" s="428">
        <f t="shared" si="2"/>
        <v>2.2799999999999998</v>
      </c>
      <c r="B67" s="439" t="s">
        <v>81</v>
      </c>
      <c r="C67" s="478">
        <f>'Annexure IV-Vcosting sheet'!C67</f>
        <v>0</v>
      </c>
      <c r="D67" s="428">
        <f>'Annexure IV-Vcosting sheet'!D67</f>
        <v>0</v>
      </c>
      <c r="E67" s="478">
        <f>'Annexure IV-Vcosting sheet'!I67</f>
        <v>0</v>
      </c>
      <c r="F67" s="428">
        <f>'Annexure IV-Vcosting sheet'!J67</f>
        <v>0</v>
      </c>
      <c r="G67" s="469">
        <f>'Annexure IV-Vcosting sheet'!K67</f>
        <v>0</v>
      </c>
      <c r="H67" s="469">
        <f>'Annexure IV-Vcosting sheet'!L67</f>
        <v>0</v>
      </c>
      <c r="I67" s="478">
        <f>'Annexure IV-Vcosting sheet'!O67</f>
        <v>0</v>
      </c>
      <c r="J67" s="428">
        <f>'Annexure IV-Vcosting sheet'!P67</f>
        <v>0</v>
      </c>
      <c r="K67" s="428">
        <f>'Annexure IV-Vcosting sheet'!S67</f>
        <v>0</v>
      </c>
      <c r="L67" s="478">
        <f>'Annexure IV-Vcosting sheet'!T67</f>
        <v>0</v>
      </c>
      <c r="M67" s="428">
        <f>'Annexure IV-Vcosting sheet'!U67</f>
        <v>0</v>
      </c>
      <c r="N67" s="478">
        <f>'Annexure IV-Vcosting sheet'!V67</f>
        <v>0</v>
      </c>
      <c r="O67" s="428">
        <f>'Annexure IV-Vcosting sheet'!W67</f>
        <v>0</v>
      </c>
      <c r="P67" s="478">
        <f>'Annexure IV-Vcosting sheet'!X67</f>
        <v>0</v>
      </c>
      <c r="Q67" s="428">
        <f>'Annexure IV-Vcosting sheet'!Y67</f>
        <v>0</v>
      </c>
      <c r="R67" s="428">
        <f>'Annexure IV-Vcosting sheet'!AB67</f>
        <v>0</v>
      </c>
      <c r="S67" s="478">
        <f>'Annexure IV-Vcosting sheet'!AC67</f>
        <v>0</v>
      </c>
      <c r="T67" s="428">
        <f>'Annexure IV-Vcosting sheet'!AD67</f>
        <v>0</v>
      </c>
      <c r="U67" s="478">
        <f>'Annexure IV-Vcosting sheet'!AE67</f>
        <v>0</v>
      </c>
      <c r="V67" s="428">
        <f>'Annexure IV-Vcosting sheet'!AF67</f>
        <v>0</v>
      </c>
      <c r="W67" s="439"/>
    </row>
    <row r="68" spans="1:23" ht="18">
      <c r="A68" s="428">
        <f t="shared" si="2"/>
        <v>2.2899999999999996</v>
      </c>
      <c r="B68" s="439" t="s">
        <v>82</v>
      </c>
      <c r="C68" s="478">
        <f>'Annexure IV-Vcosting sheet'!C68</f>
        <v>0</v>
      </c>
      <c r="D68" s="428">
        <f>'Annexure IV-Vcosting sheet'!D68</f>
        <v>0</v>
      </c>
      <c r="E68" s="478">
        <f>'Annexure IV-Vcosting sheet'!I68</f>
        <v>0</v>
      </c>
      <c r="F68" s="428">
        <f>'Annexure IV-Vcosting sheet'!J68</f>
        <v>0</v>
      </c>
      <c r="G68" s="469">
        <f>'Annexure IV-Vcosting sheet'!K68</f>
        <v>0</v>
      </c>
      <c r="H68" s="469">
        <f>'Annexure IV-Vcosting sheet'!L68</f>
        <v>0</v>
      </c>
      <c r="I68" s="478">
        <f>'Annexure IV-Vcosting sheet'!O68</f>
        <v>0</v>
      </c>
      <c r="J68" s="428">
        <f>'Annexure IV-Vcosting sheet'!P68</f>
        <v>0</v>
      </c>
      <c r="K68" s="428">
        <f>'Annexure IV-Vcosting sheet'!S68</f>
        <v>0</v>
      </c>
      <c r="L68" s="478">
        <f>'Annexure IV-Vcosting sheet'!T68</f>
        <v>0</v>
      </c>
      <c r="M68" s="428">
        <f>'Annexure IV-Vcosting sheet'!U68</f>
        <v>0</v>
      </c>
      <c r="N68" s="478">
        <f>'Annexure IV-Vcosting sheet'!V68</f>
        <v>0</v>
      </c>
      <c r="O68" s="428">
        <f>'Annexure IV-Vcosting sheet'!W68</f>
        <v>0</v>
      </c>
      <c r="P68" s="478">
        <f>'Annexure IV-Vcosting sheet'!X68</f>
        <v>0</v>
      </c>
      <c r="Q68" s="428">
        <f>'Annexure IV-Vcosting sheet'!Y68</f>
        <v>0</v>
      </c>
      <c r="R68" s="428">
        <f>'Annexure IV-Vcosting sheet'!AB68</f>
        <v>0</v>
      </c>
      <c r="S68" s="478">
        <f>'Annexure IV-Vcosting sheet'!AC68</f>
        <v>0</v>
      </c>
      <c r="T68" s="428">
        <f>'Annexure IV-Vcosting sheet'!AD68</f>
        <v>0</v>
      </c>
      <c r="U68" s="478">
        <f>'Annexure IV-Vcosting sheet'!AE68</f>
        <v>0</v>
      </c>
      <c r="V68" s="428">
        <f>'Annexure IV-Vcosting sheet'!AF68</f>
        <v>0</v>
      </c>
      <c r="W68" s="439"/>
    </row>
    <row r="69" spans="1:23" ht="18">
      <c r="A69" s="428">
        <f t="shared" si="2"/>
        <v>2.2999999999999994</v>
      </c>
      <c r="B69" s="439" t="s">
        <v>83</v>
      </c>
      <c r="C69" s="478">
        <f>'Annexure IV-Vcosting sheet'!C69</f>
        <v>0</v>
      </c>
      <c r="D69" s="428">
        <f>'Annexure IV-Vcosting sheet'!D69</f>
        <v>0</v>
      </c>
      <c r="E69" s="478">
        <f>'Annexure IV-Vcosting sheet'!I69</f>
        <v>0</v>
      </c>
      <c r="F69" s="428">
        <f>'Annexure IV-Vcosting sheet'!J69</f>
        <v>0</v>
      </c>
      <c r="G69" s="469">
        <f>'Annexure IV-Vcosting sheet'!K69</f>
        <v>0</v>
      </c>
      <c r="H69" s="469">
        <f>'Annexure IV-Vcosting sheet'!L69</f>
        <v>0</v>
      </c>
      <c r="I69" s="478">
        <f>'Annexure IV-Vcosting sheet'!O69</f>
        <v>0</v>
      </c>
      <c r="J69" s="428">
        <f>'Annexure IV-Vcosting sheet'!P69</f>
        <v>0</v>
      </c>
      <c r="K69" s="428">
        <f>'Annexure IV-Vcosting sheet'!S69</f>
        <v>0</v>
      </c>
      <c r="L69" s="478">
        <f>'Annexure IV-Vcosting sheet'!T69</f>
        <v>0</v>
      </c>
      <c r="M69" s="428">
        <f>'Annexure IV-Vcosting sheet'!U69</f>
        <v>0</v>
      </c>
      <c r="N69" s="478">
        <f>'Annexure IV-Vcosting sheet'!V69</f>
        <v>0</v>
      </c>
      <c r="O69" s="428">
        <f>'Annexure IV-Vcosting sheet'!W69</f>
        <v>0</v>
      </c>
      <c r="P69" s="478">
        <f>'Annexure IV-Vcosting sheet'!X69</f>
        <v>0</v>
      </c>
      <c r="Q69" s="428">
        <f>'Annexure IV-Vcosting sheet'!Y69</f>
        <v>0</v>
      </c>
      <c r="R69" s="428">
        <f>'Annexure IV-Vcosting sheet'!AB69</f>
        <v>0</v>
      </c>
      <c r="S69" s="478">
        <f>'Annexure IV-Vcosting sheet'!AC69</f>
        <v>0</v>
      </c>
      <c r="T69" s="428">
        <f>'Annexure IV-Vcosting sheet'!AD69</f>
        <v>0</v>
      </c>
      <c r="U69" s="478">
        <f>'Annexure IV-Vcosting sheet'!AE69</f>
        <v>0</v>
      </c>
      <c r="V69" s="428">
        <f>'Annexure IV-Vcosting sheet'!AF69</f>
        <v>0</v>
      </c>
      <c r="W69" s="439"/>
    </row>
    <row r="70" spans="1:23" ht="18">
      <c r="A70" s="428">
        <f t="shared" si="2"/>
        <v>2.3099999999999992</v>
      </c>
      <c r="B70" s="439" t="s">
        <v>84</v>
      </c>
      <c r="C70" s="478">
        <f>'Annexure IV-Vcosting sheet'!C70</f>
        <v>0</v>
      </c>
      <c r="D70" s="428">
        <f>'Annexure IV-Vcosting sheet'!D70</f>
        <v>0</v>
      </c>
      <c r="E70" s="478">
        <f>'Annexure IV-Vcosting sheet'!I70</f>
        <v>0</v>
      </c>
      <c r="F70" s="428">
        <f>'Annexure IV-Vcosting sheet'!J70</f>
        <v>0</v>
      </c>
      <c r="G70" s="469">
        <f>'Annexure IV-Vcosting sheet'!K70</f>
        <v>0</v>
      </c>
      <c r="H70" s="469">
        <f>'Annexure IV-Vcosting sheet'!L70</f>
        <v>0</v>
      </c>
      <c r="I70" s="478">
        <f>'Annexure IV-Vcosting sheet'!O70</f>
        <v>0</v>
      </c>
      <c r="J70" s="428">
        <f>'Annexure IV-Vcosting sheet'!P70</f>
        <v>0</v>
      </c>
      <c r="K70" s="428">
        <f>'Annexure IV-Vcosting sheet'!S70</f>
        <v>0</v>
      </c>
      <c r="L70" s="478">
        <f>'Annexure IV-Vcosting sheet'!T70</f>
        <v>0</v>
      </c>
      <c r="M70" s="428">
        <f>'Annexure IV-Vcosting sheet'!U70</f>
        <v>0</v>
      </c>
      <c r="N70" s="478">
        <f>'Annexure IV-Vcosting sheet'!V70</f>
        <v>0</v>
      </c>
      <c r="O70" s="428">
        <f>'Annexure IV-Vcosting sheet'!W70</f>
        <v>0</v>
      </c>
      <c r="P70" s="478">
        <f>'Annexure IV-Vcosting sheet'!X70</f>
        <v>0</v>
      </c>
      <c r="Q70" s="428">
        <f>'Annexure IV-Vcosting sheet'!Y70</f>
        <v>0</v>
      </c>
      <c r="R70" s="428">
        <f>'Annexure IV-Vcosting sheet'!AB70</f>
        <v>0</v>
      </c>
      <c r="S70" s="478">
        <f>'Annexure IV-Vcosting sheet'!AC70</f>
        <v>0</v>
      </c>
      <c r="T70" s="428">
        <f>'Annexure IV-Vcosting sheet'!AD70</f>
        <v>0</v>
      </c>
      <c r="U70" s="478">
        <f>'Annexure IV-Vcosting sheet'!AE70</f>
        <v>0</v>
      </c>
      <c r="V70" s="428">
        <f>'Annexure IV-Vcosting sheet'!AF70</f>
        <v>0</v>
      </c>
      <c r="W70" s="439"/>
    </row>
    <row r="71" spans="1:23" ht="18">
      <c r="A71" s="428">
        <f t="shared" si="2"/>
        <v>2.319999999999999</v>
      </c>
      <c r="B71" s="439" t="s">
        <v>85</v>
      </c>
      <c r="C71" s="478">
        <f>'Annexure IV-Vcosting sheet'!C71</f>
        <v>0</v>
      </c>
      <c r="D71" s="428">
        <f>'Annexure IV-Vcosting sheet'!D71</f>
        <v>0</v>
      </c>
      <c r="E71" s="478">
        <f>'Annexure IV-Vcosting sheet'!I71</f>
        <v>0</v>
      </c>
      <c r="F71" s="428">
        <f>'Annexure IV-Vcosting sheet'!J71</f>
        <v>0</v>
      </c>
      <c r="G71" s="469">
        <f>'Annexure IV-Vcosting sheet'!K71</f>
        <v>0</v>
      </c>
      <c r="H71" s="469">
        <f>'Annexure IV-Vcosting sheet'!L71</f>
        <v>0</v>
      </c>
      <c r="I71" s="478">
        <f>'Annexure IV-Vcosting sheet'!O71</f>
        <v>0</v>
      </c>
      <c r="J71" s="428">
        <f>'Annexure IV-Vcosting sheet'!P71</f>
        <v>0</v>
      </c>
      <c r="K71" s="428">
        <f>'Annexure IV-Vcosting sheet'!S71</f>
        <v>0</v>
      </c>
      <c r="L71" s="478">
        <f>'Annexure IV-Vcosting sheet'!T71</f>
        <v>0</v>
      </c>
      <c r="M71" s="428">
        <f>'Annexure IV-Vcosting sheet'!U71</f>
        <v>0</v>
      </c>
      <c r="N71" s="478">
        <f>'Annexure IV-Vcosting sheet'!V71</f>
        <v>0</v>
      </c>
      <c r="O71" s="428">
        <f>'Annexure IV-Vcosting sheet'!W71</f>
        <v>0</v>
      </c>
      <c r="P71" s="478">
        <f>'Annexure IV-Vcosting sheet'!X71</f>
        <v>0</v>
      </c>
      <c r="Q71" s="428">
        <f>'Annexure IV-Vcosting sheet'!Y71</f>
        <v>0</v>
      </c>
      <c r="R71" s="428">
        <f>'Annexure IV-Vcosting sheet'!AB71</f>
        <v>0</v>
      </c>
      <c r="S71" s="478">
        <f>'Annexure IV-Vcosting sheet'!AC71</f>
        <v>0</v>
      </c>
      <c r="T71" s="428">
        <f>'Annexure IV-Vcosting sheet'!AD71</f>
        <v>0</v>
      </c>
      <c r="U71" s="478">
        <f>'Annexure IV-Vcosting sheet'!AE71</f>
        <v>0</v>
      </c>
      <c r="V71" s="428">
        <f>'Annexure IV-Vcosting sheet'!AF71</f>
        <v>0</v>
      </c>
      <c r="W71" s="439"/>
    </row>
    <row r="72" spans="1:23" ht="18">
      <c r="A72" s="428">
        <f t="shared" si="2"/>
        <v>2.3299999999999987</v>
      </c>
      <c r="B72" s="439" t="s">
        <v>86</v>
      </c>
      <c r="C72" s="478">
        <f>'Annexure IV-Vcosting sheet'!C72</f>
        <v>0</v>
      </c>
      <c r="D72" s="428">
        <f>'Annexure IV-Vcosting sheet'!D72</f>
        <v>0</v>
      </c>
      <c r="E72" s="478">
        <f>'Annexure IV-Vcosting sheet'!I72</f>
        <v>0</v>
      </c>
      <c r="F72" s="428">
        <f>'Annexure IV-Vcosting sheet'!J72</f>
        <v>0</v>
      </c>
      <c r="G72" s="469">
        <f>'Annexure IV-Vcosting sheet'!K72</f>
        <v>0</v>
      </c>
      <c r="H72" s="469">
        <f>'Annexure IV-Vcosting sheet'!L72</f>
        <v>0</v>
      </c>
      <c r="I72" s="478">
        <f>'Annexure IV-Vcosting sheet'!O72</f>
        <v>0</v>
      </c>
      <c r="J72" s="428">
        <f>'Annexure IV-Vcosting sheet'!P72</f>
        <v>0</v>
      </c>
      <c r="K72" s="428">
        <f>'Annexure IV-Vcosting sheet'!S72</f>
        <v>0</v>
      </c>
      <c r="L72" s="478">
        <f>'Annexure IV-Vcosting sheet'!T72</f>
        <v>0</v>
      </c>
      <c r="M72" s="428">
        <f>'Annexure IV-Vcosting sheet'!U72</f>
        <v>0</v>
      </c>
      <c r="N72" s="478">
        <f>'Annexure IV-Vcosting sheet'!V72</f>
        <v>0</v>
      </c>
      <c r="O72" s="428">
        <f>'Annexure IV-Vcosting sheet'!W72</f>
        <v>0</v>
      </c>
      <c r="P72" s="478">
        <f>'Annexure IV-Vcosting sheet'!X72</f>
        <v>0</v>
      </c>
      <c r="Q72" s="428">
        <f>'Annexure IV-Vcosting sheet'!Y72</f>
        <v>0</v>
      </c>
      <c r="R72" s="428">
        <f>'Annexure IV-Vcosting sheet'!AB72</f>
        <v>0</v>
      </c>
      <c r="S72" s="478">
        <f>'Annexure IV-Vcosting sheet'!AC72</f>
        <v>0</v>
      </c>
      <c r="T72" s="428">
        <f>'Annexure IV-Vcosting sheet'!AD72</f>
        <v>0</v>
      </c>
      <c r="U72" s="478">
        <f>'Annexure IV-Vcosting sheet'!AE72</f>
        <v>0</v>
      </c>
      <c r="V72" s="428">
        <f>'Annexure IV-Vcosting sheet'!AF72</f>
        <v>0</v>
      </c>
      <c r="W72" s="439"/>
    </row>
    <row r="73" spans="1:23" ht="18">
      <c r="A73" s="428">
        <f t="shared" si="2"/>
        <v>2.3399999999999985</v>
      </c>
      <c r="B73" s="439" t="s">
        <v>87</v>
      </c>
      <c r="C73" s="478">
        <f>'Annexure IV-Vcosting sheet'!C73</f>
        <v>0</v>
      </c>
      <c r="D73" s="428">
        <f>'Annexure IV-Vcosting sheet'!D73</f>
        <v>0</v>
      </c>
      <c r="E73" s="478">
        <f>'Annexure IV-Vcosting sheet'!I73</f>
        <v>0</v>
      </c>
      <c r="F73" s="428">
        <f>'Annexure IV-Vcosting sheet'!J73</f>
        <v>0</v>
      </c>
      <c r="G73" s="469">
        <f>'Annexure IV-Vcosting sheet'!K73</f>
        <v>0</v>
      </c>
      <c r="H73" s="469">
        <f>'Annexure IV-Vcosting sheet'!L73</f>
        <v>0</v>
      </c>
      <c r="I73" s="478">
        <f>'Annexure IV-Vcosting sheet'!O73</f>
        <v>0</v>
      </c>
      <c r="J73" s="428">
        <f>'Annexure IV-Vcosting sheet'!P73</f>
        <v>0</v>
      </c>
      <c r="K73" s="428">
        <f>'Annexure IV-Vcosting sheet'!S73</f>
        <v>0</v>
      </c>
      <c r="L73" s="478">
        <f>'Annexure IV-Vcosting sheet'!T73</f>
        <v>0</v>
      </c>
      <c r="M73" s="428">
        <f>'Annexure IV-Vcosting sheet'!U73</f>
        <v>0</v>
      </c>
      <c r="N73" s="478">
        <f>'Annexure IV-Vcosting sheet'!V73</f>
        <v>0</v>
      </c>
      <c r="O73" s="428">
        <f>'Annexure IV-Vcosting sheet'!W73</f>
        <v>0</v>
      </c>
      <c r="P73" s="478">
        <f>'Annexure IV-Vcosting sheet'!X73</f>
        <v>0</v>
      </c>
      <c r="Q73" s="428">
        <f>'Annexure IV-Vcosting sheet'!Y73</f>
        <v>0</v>
      </c>
      <c r="R73" s="428">
        <f>'Annexure IV-Vcosting sheet'!AB73</f>
        <v>0</v>
      </c>
      <c r="S73" s="478">
        <f>'Annexure IV-Vcosting sheet'!AC73</f>
        <v>0</v>
      </c>
      <c r="T73" s="428">
        <f>'Annexure IV-Vcosting sheet'!AD73</f>
        <v>0</v>
      </c>
      <c r="U73" s="478">
        <f>'Annexure IV-Vcosting sheet'!AE73</f>
        <v>0</v>
      </c>
      <c r="V73" s="428">
        <f>'Annexure IV-Vcosting sheet'!AF73</f>
        <v>0</v>
      </c>
      <c r="W73" s="439"/>
    </row>
    <row r="74" spans="1:23" ht="18">
      <c r="A74" s="428">
        <f t="shared" si="2"/>
        <v>2.3499999999999983</v>
      </c>
      <c r="B74" s="439" t="s">
        <v>88</v>
      </c>
      <c r="C74" s="478">
        <f>'Annexure IV-Vcosting sheet'!C74</f>
        <v>0</v>
      </c>
      <c r="D74" s="428">
        <f>'Annexure IV-Vcosting sheet'!D74</f>
        <v>0</v>
      </c>
      <c r="E74" s="478">
        <f>'Annexure IV-Vcosting sheet'!I74</f>
        <v>0</v>
      </c>
      <c r="F74" s="428">
        <f>'Annexure IV-Vcosting sheet'!J74</f>
        <v>0</v>
      </c>
      <c r="G74" s="469">
        <f>'Annexure IV-Vcosting sheet'!K74</f>
        <v>0</v>
      </c>
      <c r="H74" s="469">
        <f>'Annexure IV-Vcosting sheet'!L74</f>
        <v>0</v>
      </c>
      <c r="I74" s="478">
        <f>'Annexure IV-Vcosting sheet'!O74</f>
        <v>0</v>
      </c>
      <c r="J74" s="428">
        <f>'Annexure IV-Vcosting sheet'!P74</f>
        <v>0</v>
      </c>
      <c r="K74" s="428">
        <f>'Annexure IV-Vcosting sheet'!S74</f>
        <v>0</v>
      </c>
      <c r="L74" s="478">
        <f>'Annexure IV-Vcosting sheet'!T74</f>
        <v>0</v>
      </c>
      <c r="M74" s="428">
        <f>'Annexure IV-Vcosting sheet'!U74</f>
        <v>0</v>
      </c>
      <c r="N74" s="478">
        <f>'Annexure IV-Vcosting sheet'!V74</f>
        <v>0</v>
      </c>
      <c r="O74" s="428">
        <f>'Annexure IV-Vcosting sheet'!W74</f>
        <v>0</v>
      </c>
      <c r="P74" s="478">
        <f>'Annexure IV-Vcosting sheet'!X74</f>
        <v>0</v>
      </c>
      <c r="Q74" s="428">
        <f>'Annexure IV-Vcosting sheet'!Y74</f>
        <v>0</v>
      </c>
      <c r="R74" s="428">
        <f>'Annexure IV-Vcosting sheet'!AB74</f>
        <v>0</v>
      </c>
      <c r="S74" s="478">
        <f>'Annexure IV-Vcosting sheet'!AC74</f>
        <v>0</v>
      </c>
      <c r="T74" s="428">
        <f>'Annexure IV-Vcosting sheet'!AD74</f>
        <v>0</v>
      </c>
      <c r="U74" s="478">
        <f>'Annexure IV-Vcosting sheet'!AE74</f>
        <v>0</v>
      </c>
      <c r="V74" s="428">
        <f>'Annexure IV-Vcosting sheet'!AF74</f>
        <v>0</v>
      </c>
      <c r="W74" s="439"/>
    </row>
    <row r="75" spans="1:23" ht="18">
      <c r="A75" s="428">
        <f t="shared" si="2"/>
        <v>2.3599999999999981</v>
      </c>
      <c r="B75" s="439" t="s">
        <v>89</v>
      </c>
      <c r="C75" s="478">
        <f>'Annexure IV-Vcosting sheet'!C75</f>
        <v>0</v>
      </c>
      <c r="D75" s="428">
        <f>'Annexure IV-Vcosting sheet'!D75</f>
        <v>0</v>
      </c>
      <c r="E75" s="478">
        <f>'Annexure IV-Vcosting sheet'!I75</f>
        <v>0</v>
      </c>
      <c r="F75" s="428">
        <f>'Annexure IV-Vcosting sheet'!J75</f>
        <v>0</v>
      </c>
      <c r="G75" s="469">
        <f>'Annexure IV-Vcosting sheet'!K75</f>
        <v>0</v>
      </c>
      <c r="H75" s="469">
        <f>'Annexure IV-Vcosting sheet'!L75</f>
        <v>0</v>
      </c>
      <c r="I75" s="478">
        <f>'Annexure IV-Vcosting sheet'!O75</f>
        <v>0</v>
      </c>
      <c r="J75" s="428">
        <f>'Annexure IV-Vcosting sheet'!P75</f>
        <v>0</v>
      </c>
      <c r="K75" s="428">
        <f>'Annexure IV-Vcosting sheet'!S75</f>
        <v>0</v>
      </c>
      <c r="L75" s="478">
        <f>'Annexure IV-Vcosting sheet'!T75</f>
        <v>0</v>
      </c>
      <c r="M75" s="428">
        <f>'Annexure IV-Vcosting sheet'!U75</f>
        <v>0</v>
      </c>
      <c r="N75" s="478">
        <f>'Annexure IV-Vcosting sheet'!V75</f>
        <v>0</v>
      </c>
      <c r="O75" s="428">
        <f>'Annexure IV-Vcosting sheet'!W75</f>
        <v>0</v>
      </c>
      <c r="P75" s="478">
        <f>'Annexure IV-Vcosting sheet'!X75</f>
        <v>0</v>
      </c>
      <c r="Q75" s="428">
        <f>'Annexure IV-Vcosting sheet'!Y75</f>
        <v>0</v>
      </c>
      <c r="R75" s="428">
        <f>'Annexure IV-Vcosting sheet'!AB75</f>
        <v>0</v>
      </c>
      <c r="S75" s="478">
        <f>'Annexure IV-Vcosting sheet'!AC75</f>
        <v>0</v>
      </c>
      <c r="T75" s="428">
        <f>'Annexure IV-Vcosting sheet'!AD75</f>
        <v>0</v>
      </c>
      <c r="U75" s="478">
        <f>'Annexure IV-Vcosting sheet'!AE75</f>
        <v>0</v>
      </c>
      <c r="V75" s="428">
        <f>'Annexure IV-Vcosting sheet'!AF75</f>
        <v>0</v>
      </c>
      <c r="W75" s="439"/>
    </row>
    <row r="76" spans="1:23">
      <c r="A76" s="428"/>
      <c r="B76" s="430" t="s">
        <v>61</v>
      </c>
      <c r="C76" s="478">
        <f>'Annexure IV-Vcosting sheet'!C76</f>
        <v>0</v>
      </c>
      <c r="D76" s="428">
        <f>'Annexure IV-Vcosting sheet'!D76</f>
        <v>0</v>
      </c>
      <c r="E76" s="478">
        <f>'Annexure IV-Vcosting sheet'!I76</f>
        <v>0</v>
      </c>
      <c r="F76" s="428">
        <f>'Annexure IV-Vcosting sheet'!J76</f>
        <v>0</v>
      </c>
      <c r="G76" s="469">
        <f>'Annexure IV-Vcosting sheet'!K76</f>
        <v>0</v>
      </c>
      <c r="H76" s="469">
        <f>'Annexure IV-Vcosting sheet'!L76</f>
        <v>0</v>
      </c>
      <c r="I76" s="478">
        <f>'Annexure IV-Vcosting sheet'!O76</f>
        <v>0</v>
      </c>
      <c r="J76" s="428">
        <f>'Annexure IV-Vcosting sheet'!P76</f>
        <v>0</v>
      </c>
      <c r="K76" s="428">
        <f>'Annexure IV-Vcosting sheet'!S76</f>
        <v>0</v>
      </c>
      <c r="L76" s="478">
        <f>'Annexure IV-Vcosting sheet'!T76</f>
        <v>0</v>
      </c>
      <c r="M76" s="428">
        <f>'Annexure IV-Vcosting sheet'!U76</f>
        <v>0</v>
      </c>
      <c r="N76" s="478">
        <f>'Annexure IV-Vcosting sheet'!V76</f>
        <v>0</v>
      </c>
      <c r="O76" s="428">
        <f>'Annexure IV-Vcosting sheet'!W76</f>
        <v>0</v>
      </c>
      <c r="P76" s="478">
        <f>'Annexure IV-Vcosting sheet'!X76</f>
        <v>0</v>
      </c>
      <c r="Q76" s="428">
        <f>'Annexure IV-Vcosting sheet'!Y76</f>
        <v>0</v>
      </c>
      <c r="R76" s="428">
        <f>'Annexure IV-Vcosting sheet'!AB76</f>
        <v>0</v>
      </c>
      <c r="S76" s="478">
        <f>'Annexure IV-Vcosting sheet'!AC76</f>
        <v>0</v>
      </c>
      <c r="T76" s="428">
        <f>'Annexure IV-Vcosting sheet'!AD76</f>
        <v>0</v>
      </c>
      <c r="U76" s="478">
        <f>'Annexure IV-Vcosting sheet'!AE76</f>
        <v>0</v>
      </c>
      <c r="V76" s="428">
        <f>'Annexure IV-Vcosting sheet'!AF76</f>
        <v>0</v>
      </c>
      <c r="W76" s="430"/>
    </row>
    <row r="77" spans="1:23" ht="18">
      <c r="A77" s="428"/>
      <c r="B77" s="429" t="s">
        <v>90</v>
      </c>
      <c r="C77" s="478">
        <f>'Annexure IV-Vcosting sheet'!C77</f>
        <v>0</v>
      </c>
      <c r="D77" s="428">
        <f>'Annexure IV-Vcosting sheet'!D77</f>
        <v>0</v>
      </c>
      <c r="E77" s="478">
        <f>'Annexure IV-Vcosting sheet'!I77</f>
        <v>0</v>
      </c>
      <c r="F77" s="428">
        <f>'Annexure IV-Vcosting sheet'!J77</f>
        <v>0</v>
      </c>
      <c r="G77" s="469">
        <f>'Annexure IV-Vcosting sheet'!K77</f>
        <v>0</v>
      </c>
      <c r="H77" s="469">
        <f>'Annexure IV-Vcosting sheet'!L77</f>
        <v>0</v>
      </c>
      <c r="I77" s="478">
        <f>'Annexure IV-Vcosting sheet'!O77</f>
        <v>0</v>
      </c>
      <c r="J77" s="428">
        <f>'Annexure IV-Vcosting sheet'!P77</f>
        <v>0</v>
      </c>
      <c r="K77" s="428">
        <f>'Annexure IV-Vcosting sheet'!S77</f>
        <v>0</v>
      </c>
      <c r="L77" s="478">
        <f>'Annexure IV-Vcosting sheet'!T77</f>
        <v>0</v>
      </c>
      <c r="M77" s="428">
        <f>'Annexure IV-Vcosting sheet'!U77</f>
        <v>0</v>
      </c>
      <c r="N77" s="478">
        <f>'Annexure IV-Vcosting sheet'!V77</f>
        <v>0</v>
      </c>
      <c r="O77" s="428">
        <f>'Annexure IV-Vcosting sheet'!W77</f>
        <v>0</v>
      </c>
      <c r="P77" s="478">
        <f>'Annexure IV-Vcosting sheet'!X77</f>
        <v>0</v>
      </c>
      <c r="Q77" s="428">
        <f>'Annexure IV-Vcosting sheet'!Y77</f>
        <v>0</v>
      </c>
      <c r="R77" s="428">
        <f>'Annexure IV-Vcosting sheet'!AB77</f>
        <v>0</v>
      </c>
      <c r="S77" s="478">
        <f>'Annexure IV-Vcosting sheet'!AC77</f>
        <v>0</v>
      </c>
      <c r="T77" s="428">
        <f>'Annexure IV-Vcosting sheet'!AD77</f>
        <v>0</v>
      </c>
      <c r="U77" s="478">
        <f>'Annexure IV-Vcosting sheet'!AE77</f>
        <v>0</v>
      </c>
      <c r="V77" s="428">
        <f>'Annexure IV-Vcosting sheet'!AF77</f>
        <v>0</v>
      </c>
      <c r="W77" s="429"/>
    </row>
    <row r="78" spans="1:23">
      <c r="A78" s="428"/>
      <c r="B78" s="442" t="s">
        <v>91</v>
      </c>
      <c r="C78" s="478">
        <f>'Annexure IV-Vcosting sheet'!C78</f>
        <v>0</v>
      </c>
      <c r="D78" s="428">
        <f>'Annexure IV-Vcosting sheet'!D78</f>
        <v>0</v>
      </c>
      <c r="E78" s="478">
        <f>'Annexure IV-Vcosting sheet'!I78</f>
        <v>0</v>
      </c>
      <c r="F78" s="428">
        <f>'Annexure IV-Vcosting sheet'!J78</f>
        <v>0</v>
      </c>
      <c r="G78" s="469">
        <f>'Annexure IV-Vcosting sheet'!K78</f>
        <v>0</v>
      </c>
      <c r="H78" s="469">
        <f>'Annexure IV-Vcosting sheet'!L78</f>
        <v>0</v>
      </c>
      <c r="I78" s="478">
        <f>'Annexure IV-Vcosting sheet'!O78</f>
        <v>0</v>
      </c>
      <c r="J78" s="428">
        <f>'Annexure IV-Vcosting sheet'!P78</f>
        <v>0</v>
      </c>
      <c r="K78" s="428">
        <f>'Annexure IV-Vcosting sheet'!S78</f>
        <v>0</v>
      </c>
      <c r="L78" s="478">
        <f>'Annexure IV-Vcosting sheet'!T78</f>
        <v>0</v>
      </c>
      <c r="M78" s="428">
        <f>'Annexure IV-Vcosting sheet'!U78</f>
        <v>0</v>
      </c>
      <c r="N78" s="478">
        <f>'Annexure IV-Vcosting sheet'!V78</f>
        <v>0</v>
      </c>
      <c r="O78" s="428">
        <f>'Annexure IV-Vcosting sheet'!W78</f>
        <v>0</v>
      </c>
      <c r="P78" s="478">
        <f>'Annexure IV-Vcosting sheet'!X78</f>
        <v>0</v>
      </c>
      <c r="Q78" s="428">
        <f>'Annexure IV-Vcosting sheet'!Y78</f>
        <v>0</v>
      </c>
      <c r="R78" s="428">
        <f>'Annexure IV-Vcosting sheet'!AB78</f>
        <v>0</v>
      </c>
      <c r="S78" s="478">
        <f>'Annexure IV-Vcosting sheet'!AC78</f>
        <v>0</v>
      </c>
      <c r="T78" s="428">
        <f>'Annexure IV-Vcosting sheet'!AD78</f>
        <v>0</v>
      </c>
      <c r="U78" s="478">
        <f>'Annexure IV-Vcosting sheet'!AE78</f>
        <v>0</v>
      </c>
      <c r="V78" s="428">
        <f>'Annexure IV-Vcosting sheet'!AF78</f>
        <v>0</v>
      </c>
      <c r="W78" s="442"/>
    </row>
    <row r="79" spans="1:23" ht="18">
      <c r="A79" s="431">
        <v>3</v>
      </c>
      <c r="B79" s="436" t="s">
        <v>92</v>
      </c>
      <c r="C79" s="478">
        <f>'Annexure IV-Vcosting sheet'!C79</f>
        <v>0</v>
      </c>
      <c r="D79" s="428">
        <f>'Annexure IV-Vcosting sheet'!D79</f>
        <v>0</v>
      </c>
      <c r="E79" s="478">
        <f>'Annexure IV-Vcosting sheet'!I79</f>
        <v>0</v>
      </c>
      <c r="F79" s="428">
        <f>'Annexure IV-Vcosting sheet'!J79</f>
        <v>0</v>
      </c>
      <c r="G79" s="469">
        <f>'Annexure IV-Vcosting sheet'!K79</f>
        <v>0</v>
      </c>
      <c r="H79" s="469">
        <f>'Annexure IV-Vcosting sheet'!L79</f>
        <v>0</v>
      </c>
      <c r="I79" s="478">
        <f>'Annexure IV-Vcosting sheet'!O79</f>
        <v>0</v>
      </c>
      <c r="J79" s="428">
        <f>'Annexure IV-Vcosting sheet'!P79</f>
        <v>0</v>
      </c>
      <c r="K79" s="428">
        <f>'Annexure IV-Vcosting sheet'!S79</f>
        <v>0</v>
      </c>
      <c r="L79" s="478">
        <f>'Annexure IV-Vcosting sheet'!T79</f>
        <v>0</v>
      </c>
      <c r="M79" s="428">
        <f>'Annexure IV-Vcosting sheet'!U79</f>
        <v>0</v>
      </c>
      <c r="N79" s="478">
        <f>'Annexure IV-Vcosting sheet'!V79</f>
        <v>0</v>
      </c>
      <c r="O79" s="428">
        <f>'Annexure IV-Vcosting sheet'!W79</f>
        <v>0</v>
      </c>
      <c r="P79" s="478">
        <f>'Annexure IV-Vcosting sheet'!X79</f>
        <v>0</v>
      </c>
      <c r="Q79" s="428">
        <f>'Annexure IV-Vcosting sheet'!Y79</f>
        <v>0</v>
      </c>
      <c r="R79" s="428">
        <f>'Annexure IV-Vcosting sheet'!AB79</f>
        <v>0</v>
      </c>
      <c r="S79" s="478">
        <f>'Annexure IV-Vcosting sheet'!AC79</f>
        <v>0</v>
      </c>
      <c r="T79" s="428">
        <f>'Annexure IV-Vcosting sheet'!AD79</f>
        <v>0</v>
      </c>
      <c r="U79" s="478">
        <f>'Annexure IV-Vcosting sheet'!AE79</f>
        <v>0</v>
      </c>
      <c r="V79" s="428">
        <f>'Annexure IV-Vcosting sheet'!AF79</f>
        <v>0</v>
      </c>
      <c r="W79" s="436"/>
    </row>
    <row r="80" spans="1:23">
      <c r="A80" s="425" t="s">
        <v>93</v>
      </c>
      <c r="B80" s="436" t="s">
        <v>25</v>
      </c>
      <c r="C80" s="478">
        <f>'Annexure IV-Vcosting sheet'!C80</f>
        <v>0</v>
      </c>
      <c r="D80" s="428">
        <f>'Annexure IV-Vcosting sheet'!D80</f>
        <v>0</v>
      </c>
      <c r="E80" s="478">
        <f>'Annexure IV-Vcosting sheet'!I80</f>
        <v>0</v>
      </c>
      <c r="F80" s="428">
        <f>'Annexure IV-Vcosting sheet'!J80</f>
        <v>0</v>
      </c>
      <c r="G80" s="469">
        <f>'Annexure IV-Vcosting sheet'!K80</f>
        <v>0</v>
      </c>
      <c r="H80" s="469">
        <f>'Annexure IV-Vcosting sheet'!L80</f>
        <v>0</v>
      </c>
      <c r="I80" s="478">
        <f>'Annexure IV-Vcosting sheet'!O80</f>
        <v>0</v>
      </c>
      <c r="J80" s="428">
        <f>'Annexure IV-Vcosting sheet'!P80</f>
        <v>0</v>
      </c>
      <c r="K80" s="428">
        <f>'Annexure IV-Vcosting sheet'!S80</f>
        <v>0</v>
      </c>
      <c r="L80" s="478">
        <f>'Annexure IV-Vcosting sheet'!T80</f>
        <v>0</v>
      </c>
      <c r="M80" s="428">
        <f>'Annexure IV-Vcosting sheet'!U80</f>
        <v>0</v>
      </c>
      <c r="N80" s="478">
        <f>'Annexure IV-Vcosting sheet'!V80</f>
        <v>0</v>
      </c>
      <c r="O80" s="428">
        <f>'Annexure IV-Vcosting sheet'!W80</f>
        <v>0</v>
      </c>
      <c r="P80" s="478">
        <f>'Annexure IV-Vcosting sheet'!X80</f>
        <v>0</v>
      </c>
      <c r="Q80" s="428">
        <f>'Annexure IV-Vcosting sheet'!Y80</f>
        <v>0</v>
      </c>
      <c r="R80" s="428">
        <f>'Annexure IV-Vcosting sheet'!AB80</f>
        <v>0</v>
      </c>
      <c r="S80" s="478">
        <f>'Annexure IV-Vcosting sheet'!AC80</f>
        <v>0</v>
      </c>
      <c r="T80" s="428">
        <f>'Annexure IV-Vcosting sheet'!AD80</f>
        <v>0</v>
      </c>
      <c r="U80" s="478">
        <f>'Annexure IV-Vcosting sheet'!AE80</f>
        <v>0</v>
      </c>
      <c r="V80" s="428">
        <f>'Annexure IV-Vcosting sheet'!AF80</f>
        <v>0</v>
      </c>
      <c r="W80" s="436"/>
    </row>
    <row r="81" spans="1:23">
      <c r="A81" s="428"/>
      <c r="B81" s="437" t="s">
        <v>26</v>
      </c>
      <c r="C81" s="478">
        <f>'Annexure IV-Vcosting sheet'!C81</f>
        <v>0</v>
      </c>
      <c r="D81" s="428">
        <f>'Annexure IV-Vcosting sheet'!D81</f>
        <v>0</v>
      </c>
      <c r="E81" s="478">
        <f>'Annexure IV-Vcosting sheet'!I81</f>
        <v>0</v>
      </c>
      <c r="F81" s="428">
        <f>'Annexure IV-Vcosting sheet'!J81</f>
        <v>0</v>
      </c>
      <c r="G81" s="469">
        <f>'Annexure IV-Vcosting sheet'!K81</f>
        <v>0</v>
      </c>
      <c r="H81" s="469">
        <f>'Annexure IV-Vcosting sheet'!L81</f>
        <v>0</v>
      </c>
      <c r="I81" s="478">
        <f>'Annexure IV-Vcosting sheet'!O81</f>
        <v>0</v>
      </c>
      <c r="J81" s="428">
        <f>'Annexure IV-Vcosting sheet'!P81</f>
        <v>0</v>
      </c>
      <c r="K81" s="428">
        <f>'Annexure IV-Vcosting sheet'!S81</f>
        <v>0</v>
      </c>
      <c r="L81" s="478">
        <f>'Annexure IV-Vcosting sheet'!T81</f>
        <v>0</v>
      </c>
      <c r="M81" s="428">
        <f>'Annexure IV-Vcosting sheet'!U81</f>
        <v>0</v>
      </c>
      <c r="N81" s="478">
        <f>'Annexure IV-Vcosting sheet'!V81</f>
        <v>0</v>
      </c>
      <c r="O81" s="428">
        <f>'Annexure IV-Vcosting sheet'!W81</f>
        <v>0</v>
      </c>
      <c r="P81" s="478">
        <f>'Annexure IV-Vcosting sheet'!X81</f>
        <v>0</v>
      </c>
      <c r="Q81" s="428">
        <f>'Annexure IV-Vcosting sheet'!Y81</f>
        <v>0</v>
      </c>
      <c r="R81" s="428">
        <f>'Annexure IV-Vcosting sheet'!AB81</f>
        <v>0</v>
      </c>
      <c r="S81" s="478">
        <f>'Annexure IV-Vcosting sheet'!AC81</f>
        <v>0</v>
      </c>
      <c r="T81" s="428">
        <f>'Annexure IV-Vcosting sheet'!AD81</f>
        <v>0</v>
      </c>
      <c r="U81" s="478">
        <f>'Annexure IV-Vcosting sheet'!AE81</f>
        <v>0</v>
      </c>
      <c r="V81" s="428">
        <f>'Annexure IV-Vcosting sheet'!AF81</f>
        <v>0</v>
      </c>
      <c r="W81" s="437"/>
    </row>
    <row r="82" spans="1:23" ht="18">
      <c r="A82" s="428">
        <v>3.01</v>
      </c>
      <c r="B82" s="434" t="s">
        <v>27</v>
      </c>
      <c r="C82" s="478">
        <f>'Annexure IV-Vcosting sheet'!C82</f>
        <v>0</v>
      </c>
      <c r="D82" s="428">
        <f>'Annexure IV-Vcosting sheet'!D82</f>
        <v>0</v>
      </c>
      <c r="E82" s="478">
        <f>'Annexure IV-Vcosting sheet'!I82</f>
        <v>0</v>
      </c>
      <c r="F82" s="428">
        <f>'Annexure IV-Vcosting sheet'!J82</f>
        <v>0</v>
      </c>
      <c r="G82" s="469">
        <f>'Annexure IV-Vcosting sheet'!K82</f>
        <v>0</v>
      </c>
      <c r="H82" s="469">
        <f>'Annexure IV-Vcosting sheet'!L82</f>
        <v>0</v>
      </c>
      <c r="I82" s="478">
        <f>'Annexure IV-Vcosting sheet'!O82</f>
        <v>0</v>
      </c>
      <c r="J82" s="428">
        <f>'Annexure IV-Vcosting sheet'!P82</f>
        <v>0</v>
      </c>
      <c r="K82" s="428">
        <f>'Annexure IV-Vcosting sheet'!S82</f>
        <v>0</v>
      </c>
      <c r="L82" s="478">
        <f>'Annexure IV-Vcosting sheet'!T82</f>
        <v>0</v>
      </c>
      <c r="M82" s="428">
        <f>'Annexure IV-Vcosting sheet'!U82</f>
        <v>0</v>
      </c>
      <c r="N82" s="478">
        <f>'Annexure IV-Vcosting sheet'!V82</f>
        <v>0</v>
      </c>
      <c r="O82" s="428">
        <f>'Annexure IV-Vcosting sheet'!W82</f>
        <v>0</v>
      </c>
      <c r="P82" s="478">
        <f>'Annexure IV-Vcosting sheet'!X82</f>
        <v>0</v>
      </c>
      <c r="Q82" s="428">
        <f>'Annexure IV-Vcosting sheet'!Y82</f>
        <v>0</v>
      </c>
      <c r="R82" s="428">
        <f>'Annexure IV-Vcosting sheet'!AB82</f>
        <v>0</v>
      </c>
      <c r="S82" s="478">
        <f>'Annexure IV-Vcosting sheet'!AC82</f>
        <v>0</v>
      </c>
      <c r="T82" s="428">
        <f>'Annexure IV-Vcosting sheet'!AD82</f>
        <v>0</v>
      </c>
      <c r="U82" s="478">
        <f>'Annexure IV-Vcosting sheet'!AE82</f>
        <v>0</v>
      </c>
      <c r="V82" s="428">
        <f>'Annexure IV-Vcosting sheet'!AF82</f>
        <v>0</v>
      </c>
      <c r="W82" s="434"/>
    </row>
    <row r="83" spans="1:23" ht="18">
      <c r="A83" s="428">
        <f t="shared" ref="A83:A85" si="3">+A82+0.01</f>
        <v>3.0199999999999996</v>
      </c>
      <c r="B83" s="434" t="s">
        <v>28</v>
      </c>
      <c r="C83" s="478">
        <f>'Annexure IV-Vcosting sheet'!C83</f>
        <v>0</v>
      </c>
      <c r="D83" s="428">
        <f>'Annexure IV-Vcosting sheet'!D83</f>
        <v>0</v>
      </c>
      <c r="E83" s="478">
        <f>'Annexure IV-Vcosting sheet'!I83</f>
        <v>0</v>
      </c>
      <c r="F83" s="428">
        <f>'Annexure IV-Vcosting sheet'!J83</f>
        <v>0</v>
      </c>
      <c r="G83" s="469">
        <f>'Annexure IV-Vcosting sheet'!K83</f>
        <v>0</v>
      </c>
      <c r="H83" s="469">
        <f>'Annexure IV-Vcosting sheet'!L83</f>
        <v>0</v>
      </c>
      <c r="I83" s="478">
        <f>'Annexure IV-Vcosting sheet'!O83</f>
        <v>0</v>
      </c>
      <c r="J83" s="428">
        <f>'Annexure IV-Vcosting sheet'!P83</f>
        <v>0</v>
      </c>
      <c r="K83" s="428">
        <f>'Annexure IV-Vcosting sheet'!S83</f>
        <v>0</v>
      </c>
      <c r="L83" s="478">
        <f>'Annexure IV-Vcosting sheet'!T83</f>
        <v>0</v>
      </c>
      <c r="M83" s="428">
        <f>'Annexure IV-Vcosting sheet'!U83</f>
        <v>0</v>
      </c>
      <c r="N83" s="478">
        <f>'Annexure IV-Vcosting sheet'!V83</f>
        <v>0</v>
      </c>
      <c r="O83" s="428">
        <f>'Annexure IV-Vcosting sheet'!W83</f>
        <v>0</v>
      </c>
      <c r="P83" s="478">
        <f>'Annexure IV-Vcosting sheet'!X83</f>
        <v>0</v>
      </c>
      <c r="Q83" s="428">
        <f>'Annexure IV-Vcosting sheet'!Y83</f>
        <v>0</v>
      </c>
      <c r="R83" s="428">
        <f>'Annexure IV-Vcosting sheet'!AB83</f>
        <v>0</v>
      </c>
      <c r="S83" s="478">
        <f>'Annexure IV-Vcosting sheet'!AC83</f>
        <v>0</v>
      </c>
      <c r="T83" s="428">
        <f>'Annexure IV-Vcosting sheet'!AD83</f>
        <v>0</v>
      </c>
      <c r="U83" s="478">
        <f>'Annexure IV-Vcosting sheet'!AE83</f>
        <v>0</v>
      </c>
      <c r="V83" s="428">
        <f>'Annexure IV-Vcosting sheet'!AF83</f>
        <v>0</v>
      </c>
      <c r="W83" s="434"/>
    </row>
    <row r="84" spans="1:23">
      <c r="A84" s="428">
        <f t="shared" si="3"/>
        <v>3.0299999999999994</v>
      </c>
      <c r="B84" s="434" t="s">
        <v>29</v>
      </c>
      <c r="C84" s="478">
        <f>'Annexure IV-Vcosting sheet'!C84</f>
        <v>0</v>
      </c>
      <c r="D84" s="428">
        <f>'Annexure IV-Vcosting sheet'!D84</f>
        <v>0</v>
      </c>
      <c r="E84" s="478">
        <f>'Annexure IV-Vcosting sheet'!I84</f>
        <v>0</v>
      </c>
      <c r="F84" s="428">
        <f>'Annexure IV-Vcosting sheet'!J84</f>
        <v>0</v>
      </c>
      <c r="G84" s="469">
        <f>'Annexure IV-Vcosting sheet'!K84</f>
        <v>0</v>
      </c>
      <c r="H84" s="469">
        <f>'Annexure IV-Vcosting sheet'!L84</f>
        <v>0</v>
      </c>
      <c r="I84" s="478">
        <f>'Annexure IV-Vcosting sheet'!O84</f>
        <v>0</v>
      </c>
      <c r="J84" s="428">
        <f>'Annexure IV-Vcosting sheet'!P84</f>
        <v>0</v>
      </c>
      <c r="K84" s="428">
        <f>'Annexure IV-Vcosting sheet'!S84</f>
        <v>0</v>
      </c>
      <c r="L84" s="478">
        <f>'Annexure IV-Vcosting sheet'!T84</f>
        <v>0</v>
      </c>
      <c r="M84" s="428">
        <f>'Annexure IV-Vcosting sheet'!U84</f>
        <v>0</v>
      </c>
      <c r="N84" s="478">
        <f>'Annexure IV-Vcosting sheet'!V84</f>
        <v>0</v>
      </c>
      <c r="O84" s="428">
        <f>'Annexure IV-Vcosting sheet'!W84</f>
        <v>0</v>
      </c>
      <c r="P84" s="478">
        <f>'Annexure IV-Vcosting sheet'!X84</f>
        <v>0</v>
      </c>
      <c r="Q84" s="428">
        <f>'Annexure IV-Vcosting sheet'!Y84</f>
        <v>0</v>
      </c>
      <c r="R84" s="428">
        <f>'Annexure IV-Vcosting sheet'!AB84</f>
        <v>0</v>
      </c>
      <c r="S84" s="478">
        <f>'Annexure IV-Vcosting sheet'!AC84</f>
        <v>0</v>
      </c>
      <c r="T84" s="428">
        <f>'Annexure IV-Vcosting sheet'!AD84</f>
        <v>0</v>
      </c>
      <c r="U84" s="478">
        <f>'Annexure IV-Vcosting sheet'!AE84</f>
        <v>0</v>
      </c>
      <c r="V84" s="428">
        <f>'Annexure IV-Vcosting sheet'!AF84</f>
        <v>0</v>
      </c>
      <c r="W84" s="434"/>
    </row>
    <row r="85" spans="1:23" ht="18">
      <c r="A85" s="428">
        <f t="shared" si="3"/>
        <v>3.0399999999999991</v>
      </c>
      <c r="B85" s="434" t="s">
        <v>30</v>
      </c>
      <c r="C85" s="478">
        <f>'Annexure IV-Vcosting sheet'!C85</f>
        <v>0</v>
      </c>
      <c r="D85" s="428">
        <f>'Annexure IV-Vcosting sheet'!D85</f>
        <v>0</v>
      </c>
      <c r="E85" s="478">
        <f>'Annexure IV-Vcosting sheet'!I85</f>
        <v>0</v>
      </c>
      <c r="F85" s="428">
        <f>'Annexure IV-Vcosting sheet'!J85</f>
        <v>0</v>
      </c>
      <c r="G85" s="469">
        <f>'Annexure IV-Vcosting sheet'!K85</f>
        <v>0</v>
      </c>
      <c r="H85" s="469">
        <f>'Annexure IV-Vcosting sheet'!L85</f>
        <v>0</v>
      </c>
      <c r="I85" s="478">
        <f>'Annexure IV-Vcosting sheet'!O85</f>
        <v>0</v>
      </c>
      <c r="J85" s="428">
        <f>'Annexure IV-Vcosting sheet'!P85</f>
        <v>0</v>
      </c>
      <c r="K85" s="428">
        <f>'Annexure IV-Vcosting sheet'!S85</f>
        <v>0</v>
      </c>
      <c r="L85" s="478">
        <f>'Annexure IV-Vcosting sheet'!T85</f>
        <v>0</v>
      </c>
      <c r="M85" s="428">
        <f>'Annexure IV-Vcosting sheet'!U85</f>
        <v>0</v>
      </c>
      <c r="N85" s="478">
        <f>'Annexure IV-Vcosting sheet'!V85</f>
        <v>0</v>
      </c>
      <c r="O85" s="428">
        <f>'Annexure IV-Vcosting sheet'!W85</f>
        <v>0</v>
      </c>
      <c r="P85" s="478">
        <f>'Annexure IV-Vcosting sheet'!X85</f>
        <v>0</v>
      </c>
      <c r="Q85" s="428">
        <f>'Annexure IV-Vcosting sheet'!Y85</f>
        <v>0</v>
      </c>
      <c r="R85" s="428">
        <f>'Annexure IV-Vcosting sheet'!AB85</f>
        <v>0</v>
      </c>
      <c r="S85" s="478">
        <f>'Annexure IV-Vcosting sheet'!AC85</f>
        <v>0</v>
      </c>
      <c r="T85" s="428">
        <f>'Annexure IV-Vcosting sheet'!AD85</f>
        <v>0</v>
      </c>
      <c r="U85" s="478">
        <f>'Annexure IV-Vcosting sheet'!AE85</f>
        <v>0</v>
      </c>
      <c r="V85" s="428">
        <f>'Annexure IV-Vcosting sheet'!AF85</f>
        <v>0</v>
      </c>
      <c r="W85" s="434"/>
    </row>
    <row r="86" spans="1:23">
      <c r="A86" s="428"/>
      <c r="B86" s="438" t="s">
        <v>31</v>
      </c>
      <c r="C86" s="478">
        <f>'Annexure IV-Vcosting sheet'!C86</f>
        <v>0</v>
      </c>
      <c r="D86" s="428">
        <f>'Annexure IV-Vcosting sheet'!D86</f>
        <v>0</v>
      </c>
      <c r="E86" s="478">
        <f>'Annexure IV-Vcosting sheet'!I86</f>
        <v>0</v>
      </c>
      <c r="F86" s="428">
        <f>'Annexure IV-Vcosting sheet'!J86</f>
        <v>0</v>
      </c>
      <c r="G86" s="469">
        <f>'Annexure IV-Vcosting sheet'!K86</f>
        <v>0</v>
      </c>
      <c r="H86" s="469">
        <f>'Annexure IV-Vcosting sheet'!L86</f>
        <v>0</v>
      </c>
      <c r="I86" s="478">
        <f>'Annexure IV-Vcosting sheet'!O86</f>
        <v>0</v>
      </c>
      <c r="J86" s="428">
        <f>'Annexure IV-Vcosting sheet'!P86</f>
        <v>0</v>
      </c>
      <c r="K86" s="428">
        <f>'Annexure IV-Vcosting sheet'!S86</f>
        <v>0</v>
      </c>
      <c r="L86" s="478">
        <f>'Annexure IV-Vcosting sheet'!T86</f>
        <v>0</v>
      </c>
      <c r="M86" s="428">
        <f>'Annexure IV-Vcosting sheet'!U86</f>
        <v>0</v>
      </c>
      <c r="N86" s="478">
        <f>'Annexure IV-Vcosting sheet'!V86</f>
        <v>0</v>
      </c>
      <c r="O86" s="428">
        <f>'Annexure IV-Vcosting sheet'!W86</f>
        <v>0</v>
      </c>
      <c r="P86" s="478">
        <f>'Annexure IV-Vcosting sheet'!X86</f>
        <v>0</v>
      </c>
      <c r="Q86" s="428">
        <f>'Annexure IV-Vcosting sheet'!Y86</f>
        <v>0</v>
      </c>
      <c r="R86" s="428">
        <f>'Annexure IV-Vcosting sheet'!AB86</f>
        <v>0</v>
      </c>
      <c r="S86" s="478">
        <f>'Annexure IV-Vcosting sheet'!AC86</f>
        <v>0</v>
      </c>
      <c r="T86" s="428">
        <f>'Annexure IV-Vcosting sheet'!AD86</f>
        <v>0</v>
      </c>
      <c r="U86" s="478">
        <f>'Annexure IV-Vcosting sheet'!AE86</f>
        <v>0</v>
      </c>
      <c r="V86" s="428">
        <f>'Annexure IV-Vcosting sheet'!AF86</f>
        <v>0</v>
      </c>
      <c r="W86" s="438"/>
    </row>
    <row r="87" spans="1:23">
      <c r="A87" s="428"/>
      <c r="B87" s="437" t="s">
        <v>32</v>
      </c>
      <c r="C87" s="478">
        <f>'Annexure IV-Vcosting sheet'!C87</f>
        <v>0</v>
      </c>
      <c r="D87" s="428">
        <f>'Annexure IV-Vcosting sheet'!D87</f>
        <v>0</v>
      </c>
      <c r="E87" s="478">
        <f>'Annexure IV-Vcosting sheet'!I87</f>
        <v>0</v>
      </c>
      <c r="F87" s="428">
        <f>'Annexure IV-Vcosting sheet'!J87</f>
        <v>0</v>
      </c>
      <c r="G87" s="469">
        <f>'Annexure IV-Vcosting sheet'!K87</f>
        <v>0</v>
      </c>
      <c r="H87" s="469">
        <f>'Annexure IV-Vcosting sheet'!L87</f>
        <v>0</v>
      </c>
      <c r="I87" s="478">
        <f>'Annexure IV-Vcosting sheet'!O87</f>
        <v>0</v>
      </c>
      <c r="J87" s="428">
        <f>'Annexure IV-Vcosting sheet'!P87</f>
        <v>0</v>
      </c>
      <c r="K87" s="428">
        <f>'Annexure IV-Vcosting sheet'!S87</f>
        <v>0</v>
      </c>
      <c r="L87" s="478">
        <f>'Annexure IV-Vcosting sheet'!T87</f>
        <v>0</v>
      </c>
      <c r="M87" s="428">
        <f>'Annexure IV-Vcosting sheet'!U87</f>
        <v>0</v>
      </c>
      <c r="N87" s="478">
        <f>'Annexure IV-Vcosting sheet'!V87</f>
        <v>0</v>
      </c>
      <c r="O87" s="428">
        <f>'Annexure IV-Vcosting sheet'!W87</f>
        <v>0</v>
      </c>
      <c r="P87" s="478">
        <f>'Annexure IV-Vcosting sheet'!X87</f>
        <v>0</v>
      </c>
      <c r="Q87" s="428">
        <f>'Annexure IV-Vcosting sheet'!Y87</f>
        <v>0</v>
      </c>
      <c r="R87" s="428">
        <f>'Annexure IV-Vcosting sheet'!AB87</f>
        <v>0</v>
      </c>
      <c r="S87" s="478">
        <f>'Annexure IV-Vcosting sheet'!AC87</f>
        <v>0</v>
      </c>
      <c r="T87" s="428">
        <f>'Annexure IV-Vcosting sheet'!AD87</f>
        <v>0</v>
      </c>
      <c r="U87" s="478">
        <f>'Annexure IV-Vcosting sheet'!AE87</f>
        <v>0</v>
      </c>
      <c r="V87" s="428">
        <f>'Annexure IV-Vcosting sheet'!AF87</f>
        <v>0</v>
      </c>
      <c r="W87" s="437"/>
    </row>
    <row r="88" spans="1:23" ht="18">
      <c r="A88" s="428">
        <v>3.05</v>
      </c>
      <c r="B88" s="439" t="s">
        <v>33</v>
      </c>
      <c r="C88" s="478">
        <f>'Annexure IV-Vcosting sheet'!C88</f>
        <v>0</v>
      </c>
      <c r="D88" s="428">
        <f>'Annexure IV-Vcosting sheet'!D88</f>
        <v>0</v>
      </c>
      <c r="E88" s="478">
        <f>'Annexure IV-Vcosting sheet'!I88</f>
        <v>0</v>
      </c>
      <c r="F88" s="428">
        <f>'Annexure IV-Vcosting sheet'!J88</f>
        <v>0</v>
      </c>
      <c r="G88" s="469">
        <f>'Annexure IV-Vcosting sheet'!K88</f>
        <v>0</v>
      </c>
      <c r="H88" s="469">
        <f>'Annexure IV-Vcosting sheet'!L88</f>
        <v>0</v>
      </c>
      <c r="I88" s="478">
        <f>'Annexure IV-Vcosting sheet'!O88</f>
        <v>0</v>
      </c>
      <c r="J88" s="428">
        <f>'Annexure IV-Vcosting sheet'!P88</f>
        <v>0</v>
      </c>
      <c r="K88" s="428">
        <f>'Annexure IV-Vcosting sheet'!S88</f>
        <v>0</v>
      </c>
      <c r="L88" s="478">
        <f>'Annexure IV-Vcosting sheet'!T88</f>
        <v>0</v>
      </c>
      <c r="M88" s="428">
        <f>'Annexure IV-Vcosting sheet'!U88</f>
        <v>0</v>
      </c>
      <c r="N88" s="478">
        <f>'Annexure IV-Vcosting sheet'!V88</f>
        <v>0</v>
      </c>
      <c r="O88" s="428">
        <f>'Annexure IV-Vcosting sheet'!W88</f>
        <v>0</v>
      </c>
      <c r="P88" s="478">
        <f>'Annexure IV-Vcosting sheet'!X88</f>
        <v>0</v>
      </c>
      <c r="Q88" s="428">
        <f>'Annexure IV-Vcosting sheet'!Y88</f>
        <v>0</v>
      </c>
      <c r="R88" s="428">
        <f>'Annexure IV-Vcosting sheet'!AB88</f>
        <v>0</v>
      </c>
      <c r="S88" s="478">
        <f>'Annexure IV-Vcosting sheet'!AC88</f>
        <v>0</v>
      </c>
      <c r="T88" s="428">
        <f>'Annexure IV-Vcosting sheet'!AD88</f>
        <v>0</v>
      </c>
      <c r="U88" s="478">
        <f>'Annexure IV-Vcosting sheet'!AE88</f>
        <v>0</v>
      </c>
      <c r="V88" s="428">
        <f>'Annexure IV-Vcosting sheet'!AF88</f>
        <v>0</v>
      </c>
      <c r="W88" s="439"/>
    </row>
    <row r="89" spans="1:23">
      <c r="A89" s="428">
        <f t="shared" ref="A89:A90" si="4">+A88+0.01</f>
        <v>3.0599999999999996</v>
      </c>
      <c r="B89" s="439" t="s">
        <v>34</v>
      </c>
      <c r="C89" s="478">
        <f>'Annexure IV-Vcosting sheet'!C89</f>
        <v>0</v>
      </c>
      <c r="D89" s="428">
        <f>'Annexure IV-Vcosting sheet'!D89</f>
        <v>0</v>
      </c>
      <c r="E89" s="478">
        <f>'Annexure IV-Vcosting sheet'!I89</f>
        <v>0</v>
      </c>
      <c r="F89" s="428">
        <f>'Annexure IV-Vcosting sheet'!J89</f>
        <v>0</v>
      </c>
      <c r="G89" s="469">
        <f>'Annexure IV-Vcosting sheet'!K89</f>
        <v>0</v>
      </c>
      <c r="H89" s="469">
        <f>'Annexure IV-Vcosting sheet'!L89</f>
        <v>0</v>
      </c>
      <c r="I89" s="478">
        <f>'Annexure IV-Vcosting sheet'!O89</f>
        <v>0</v>
      </c>
      <c r="J89" s="428">
        <f>'Annexure IV-Vcosting sheet'!P89</f>
        <v>0</v>
      </c>
      <c r="K89" s="428">
        <f>'Annexure IV-Vcosting sheet'!S89</f>
        <v>0</v>
      </c>
      <c r="L89" s="478">
        <f>'Annexure IV-Vcosting sheet'!T89</f>
        <v>0</v>
      </c>
      <c r="M89" s="428">
        <f>'Annexure IV-Vcosting sheet'!U89</f>
        <v>0</v>
      </c>
      <c r="N89" s="478">
        <f>'Annexure IV-Vcosting sheet'!V89</f>
        <v>0</v>
      </c>
      <c r="O89" s="428">
        <f>'Annexure IV-Vcosting sheet'!W89</f>
        <v>0</v>
      </c>
      <c r="P89" s="478">
        <f>'Annexure IV-Vcosting sheet'!X89</f>
        <v>0</v>
      </c>
      <c r="Q89" s="428">
        <f>'Annexure IV-Vcosting sheet'!Y89</f>
        <v>0</v>
      </c>
      <c r="R89" s="428">
        <f>'Annexure IV-Vcosting sheet'!AB89</f>
        <v>0</v>
      </c>
      <c r="S89" s="478">
        <f>'Annexure IV-Vcosting sheet'!AC89</f>
        <v>0</v>
      </c>
      <c r="T89" s="428">
        <f>'Annexure IV-Vcosting sheet'!AD89</f>
        <v>0</v>
      </c>
      <c r="U89" s="478">
        <f>'Annexure IV-Vcosting sheet'!AE89</f>
        <v>0</v>
      </c>
      <c r="V89" s="428">
        <f>'Annexure IV-Vcosting sheet'!AF89</f>
        <v>0</v>
      </c>
      <c r="W89" s="439"/>
    </row>
    <row r="90" spans="1:23" ht="27">
      <c r="A90" s="428">
        <f t="shared" si="4"/>
        <v>3.0699999999999994</v>
      </c>
      <c r="B90" s="439" t="s">
        <v>35</v>
      </c>
      <c r="C90" s="478">
        <f>'Annexure IV-Vcosting sheet'!C90</f>
        <v>0</v>
      </c>
      <c r="D90" s="428">
        <f>'Annexure IV-Vcosting sheet'!D90</f>
        <v>0</v>
      </c>
      <c r="E90" s="478">
        <f>'Annexure IV-Vcosting sheet'!I90</f>
        <v>0</v>
      </c>
      <c r="F90" s="428">
        <f>'Annexure IV-Vcosting sheet'!J90</f>
        <v>0</v>
      </c>
      <c r="G90" s="469">
        <f>'Annexure IV-Vcosting sheet'!K90</f>
        <v>0</v>
      </c>
      <c r="H90" s="469">
        <f>'Annexure IV-Vcosting sheet'!L90</f>
        <v>0</v>
      </c>
      <c r="I90" s="478">
        <f>'Annexure IV-Vcosting sheet'!O90</f>
        <v>0</v>
      </c>
      <c r="J90" s="428">
        <f>'Annexure IV-Vcosting sheet'!P90</f>
        <v>0</v>
      </c>
      <c r="K90" s="428">
        <f>'Annexure IV-Vcosting sheet'!S90</f>
        <v>0</v>
      </c>
      <c r="L90" s="478">
        <f>'Annexure IV-Vcosting sheet'!T90</f>
        <v>0</v>
      </c>
      <c r="M90" s="428">
        <f>'Annexure IV-Vcosting sheet'!U90</f>
        <v>0</v>
      </c>
      <c r="N90" s="478">
        <f>'Annexure IV-Vcosting sheet'!V90</f>
        <v>0</v>
      </c>
      <c r="O90" s="428">
        <f>'Annexure IV-Vcosting sheet'!W90</f>
        <v>0</v>
      </c>
      <c r="P90" s="478">
        <f>'Annexure IV-Vcosting sheet'!X90</f>
        <v>0</v>
      </c>
      <c r="Q90" s="428">
        <f>'Annexure IV-Vcosting sheet'!Y90</f>
        <v>0</v>
      </c>
      <c r="R90" s="428">
        <f>'Annexure IV-Vcosting sheet'!AB90</f>
        <v>0</v>
      </c>
      <c r="S90" s="478">
        <f>'Annexure IV-Vcosting sheet'!AC90</f>
        <v>0</v>
      </c>
      <c r="T90" s="428">
        <f>'Annexure IV-Vcosting sheet'!AD90</f>
        <v>0</v>
      </c>
      <c r="U90" s="478">
        <f>'Annexure IV-Vcosting sheet'!AE90</f>
        <v>0</v>
      </c>
      <c r="V90" s="428">
        <f>'Annexure IV-Vcosting sheet'!AF90</f>
        <v>0</v>
      </c>
      <c r="W90" s="439"/>
    </row>
    <row r="91" spans="1:23">
      <c r="A91" s="428"/>
      <c r="B91" s="439" t="s">
        <v>36</v>
      </c>
      <c r="C91" s="478">
        <f>'Annexure IV-Vcosting sheet'!C91</f>
        <v>0</v>
      </c>
      <c r="D91" s="428">
        <f>'Annexure IV-Vcosting sheet'!D91</f>
        <v>0</v>
      </c>
      <c r="E91" s="478">
        <f>'Annexure IV-Vcosting sheet'!I91</f>
        <v>0</v>
      </c>
      <c r="F91" s="428">
        <f>'Annexure IV-Vcosting sheet'!J91</f>
        <v>0</v>
      </c>
      <c r="G91" s="469">
        <f>'Annexure IV-Vcosting sheet'!K91</f>
        <v>0</v>
      </c>
      <c r="H91" s="469">
        <f>'Annexure IV-Vcosting sheet'!L91</f>
        <v>0</v>
      </c>
      <c r="I91" s="478">
        <f>'Annexure IV-Vcosting sheet'!O91</f>
        <v>0</v>
      </c>
      <c r="J91" s="428">
        <f>'Annexure IV-Vcosting sheet'!P91</f>
        <v>0</v>
      </c>
      <c r="K91" s="428">
        <f>'Annexure IV-Vcosting sheet'!S91</f>
        <v>0</v>
      </c>
      <c r="L91" s="478">
        <f>'Annexure IV-Vcosting sheet'!T91</f>
        <v>0</v>
      </c>
      <c r="M91" s="428">
        <f>'Annexure IV-Vcosting sheet'!U91</f>
        <v>0</v>
      </c>
      <c r="N91" s="478">
        <f>'Annexure IV-Vcosting sheet'!V91</f>
        <v>0</v>
      </c>
      <c r="O91" s="428">
        <f>'Annexure IV-Vcosting sheet'!W91</f>
        <v>0</v>
      </c>
      <c r="P91" s="478">
        <f>'Annexure IV-Vcosting sheet'!X91</f>
        <v>0</v>
      </c>
      <c r="Q91" s="428">
        <f>'Annexure IV-Vcosting sheet'!Y91</f>
        <v>0</v>
      </c>
      <c r="R91" s="428">
        <f>'Annexure IV-Vcosting sheet'!AB91</f>
        <v>0</v>
      </c>
      <c r="S91" s="478">
        <f>'Annexure IV-Vcosting sheet'!AC91</f>
        <v>0</v>
      </c>
      <c r="T91" s="428">
        <f>'Annexure IV-Vcosting sheet'!AD91</f>
        <v>0</v>
      </c>
      <c r="U91" s="478">
        <f>'Annexure IV-Vcosting sheet'!AE91</f>
        <v>0</v>
      </c>
      <c r="V91" s="428">
        <f>'Annexure IV-Vcosting sheet'!AF91</f>
        <v>0</v>
      </c>
      <c r="W91" s="439"/>
    </row>
    <row r="92" spans="1:23">
      <c r="A92" s="428" t="s">
        <v>37</v>
      </c>
      <c r="B92" s="440" t="s">
        <v>38</v>
      </c>
      <c r="C92" s="478">
        <f>'Annexure IV-Vcosting sheet'!C92</f>
        <v>0</v>
      </c>
      <c r="D92" s="428">
        <f>'Annexure IV-Vcosting sheet'!D92</f>
        <v>0</v>
      </c>
      <c r="E92" s="478">
        <f>'Annexure IV-Vcosting sheet'!I92</f>
        <v>0</v>
      </c>
      <c r="F92" s="428">
        <f>'Annexure IV-Vcosting sheet'!J92</f>
        <v>0</v>
      </c>
      <c r="G92" s="469">
        <f>'Annexure IV-Vcosting sheet'!K92</f>
        <v>0</v>
      </c>
      <c r="H92" s="469">
        <f>'Annexure IV-Vcosting sheet'!L92</f>
        <v>0</v>
      </c>
      <c r="I92" s="478">
        <f>'Annexure IV-Vcosting sheet'!O92</f>
        <v>0</v>
      </c>
      <c r="J92" s="428">
        <f>'Annexure IV-Vcosting sheet'!P92</f>
        <v>0</v>
      </c>
      <c r="K92" s="428">
        <f>'Annexure IV-Vcosting sheet'!S92</f>
        <v>0</v>
      </c>
      <c r="L92" s="478">
        <f>'Annexure IV-Vcosting sheet'!T92</f>
        <v>0</v>
      </c>
      <c r="M92" s="428">
        <f>'Annexure IV-Vcosting sheet'!U92</f>
        <v>0</v>
      </c>
      <c r="N92" s="478">
        <f>'Annexure IV-Vcosting sheet'!V92</f>
        <v>0</v>
      </c>
      <c r="O92" s="428">
        <f>'Annexure IV-Vcosting sheet'!W92</f>
        <v>0</v>
      </c>
      <c r="P92" s="478">
        <f>'Annexure IV-Vcosting sheet'!X92</f>
        <v>0</v>
      </c>
      <c r="Q92" s="428">
        <f>'Annexure IV-Vcosting sheet'!Y92</f>
        <v>0</v>
      </c>
      <c r="R92" s="428">
        <f>'Annexure IV-Vcosting sheet'!AB92</f>
        <v>0</v>
      </c>
      <c r="S92" s="478">
        <f>'Annexure IV-Vcosting sheet'!AC92</f>
        <v>0</v>
      </c>
      <c r="T92" s="428">
        <f>'Annexure IV-Vcosting sheet'!AD92</f>
        <v>0</v>
      </c>
      <c r="U92" s="478">
        <f>'Annexure IV-Vcosting sheet'!AE92</f>
        <v>0</v>
      </c>
      <c r="V92" s="428">
        <f>'Annexure IV-Vcosting sheet'!AF92</f>
        <v>0</v>
      </c>
      <c r="W92" s="434"/>
    </row>
    <row r="93" spans="1:23" ht="18">
      <c r="A93" s="428" t="s">
        <v>39</v>
      </c>
      <c r="B93" s="440" t="s">
        <v>40</v>
      </c>
      <c r="C93" s="478">
        <f>'Annexure IV-Vcosting sheet'!C93</f>
        <v>0</v>
      </c>
      <c r="D93" s="428">
        <f>'Annexure IV-Vcosting sheet'!D93</f>
        <v>0</v>
      </c>
      <c r="E93" s="478">
        <f>'Annexure IV-Vcosting sheet'!I93</f>
        <v>0</v>
      </c>
      <c r="F93" s="428">
        <f>'Annexure IV-Vcosting sheet'!J93</f>
        <v>0</v>
      </c>
      <c r="G93" s="469">
        <f>'Annexure IV-Vcosting sheet'!K93</f>
        <v>0</v>
      </c>
      <c r="H93" s="469">
        <f>'Annexure IV-Vcosting sheet'!L93</f>
        <v>0</v>
      </c>
      <c r="I93" s="478">
        <f>'Annexure IV-Vcosting sheet'!O93</f>
        <v>0</v>
      </c>
      <c r="J93" s="428">
        <f>'Annexure IV-Vcosting sheet'!P93</f>
        <v>0</v>
      </c>
      <c r="K93" s="428">
        <f>'Annexure IV-Vcosting sheet'!S93</f>
        <v>0</v>
      </c>
      <c r="L93" s="478">
        <f>'Annexure IV-Vcosting sheet'!T93</f>
        <v>0</v>
      </c>
      <c r="M93" s="428">
        <f>'Annexure IV-Vcosting sheet'!U93</f>
        <v>0</v>
      </c>
      <c r="N93" s="478">
        <f>'Annexure IV-Vcosting sheet'!V93</f>
        <v>0</v>
      </c>
      <c r="O93" s="428">
        <f>'Annexure IV-Vcosting sheet'!W93</f>
        <v>0</v>
      </c>
      <c r="P93" s="478">
        <f>'Annexure IV-Vcosting sheet'!X93</f>
        <v>0</v>
      </c>
      <c r="Q93" s="428">
        <f>'Annexure IV-Vcosting sheet'!Y93</f>
        <v>0</v>
      </c>
      <c r="R93" s="428">
        <f>'Annexure IV-Vcosting sheet'!AB93</f>
        <v>0</v>
      </c>
      <c r="S93" s="478">
        <f>'Annexure IV-Vcosting sheet'!AC93</f>
        <v>0</v>
      </c>
      <c r="T93" s="428">
        <f>'Annexure IV-Vcosting sheet'!AD93</f>
        <v>0</v>
      </c>
      <c r="U93" s="478">
        <f>'Annexure IV-Vcosting sheet'!AE93</f>
        <v>0</v>
      </c>
      <c r="V93" s="428">
        <f>'Annexure IV-Vcosting sheet'!AF93</f>
        <v>0</v>
      </c>
      <c r="W93" s="434"/>
    </row>
    <row r="94" spans="1:23" ht="36">
      <c r="A94" s="428" t="s">
        <v>41</v>
      </c>
      <c r="B94" s="440" t="s">
        <v>42</v>
      </c>
      <c r="C94" s="478">
        <f>'Annexure IV-Vcosting sheet'!C94</f>
        <v>0</v>
      </c>
      <c r="D94" s="428">
        <f>'Annexure IV-Vcosting sheet'!D94</f>
        <v>0</v>
      </c>
      <c r="E94" s="478">
        <f>'Annexure IV-Vcosting sheet'!I94</f>
        <v>0</v>
      </c>
      <c r="F94" s="428">
        <f>'Annexure IV-Vcosting sheet'!J94</f>
        <v>0</v>
      </c>
      <c r="G94" s="469">
        <f>'Annexure IV-Vcosting sheet'!K94</f>
        <v>0</v>
      </c>
      <c r="H94" s="469">
        <f>'Annexure IV-Vcosting sheet'!L94</f>
        <v>0</v>
      </c>
      <c r="I94" s="478">
        <f>'Annexure IV-Vcosting sheet'!O94</f>
        <v>0</v>
      </c>
      <c r="J94" s="428">
        <f>'Annexure IV-Vcosting sheet'!P94</f>
        <v>0</v>
      </c>
      <c r="K94" s="428">
        <f>'Annexure IV-Vcosting sheet'!S94</f>
        <v>0</v>
      </c>
      <c r="L94" s="478">
        <f>'Annexure IV-Vcosting sheet'!T94</f>
        <v>0</v>
      </c>
      <c r="M94" s="428">
        <f>'Annexure IV-Vcosting sheet'!U94</f>
        <v>0</v>
      </c>
      <c r="N94" s="478">
        <f>'Annexure IV-Vcosting sheet'!V94</f>
        <v>0</v>
      </c>
      <c r="O94" s="428">
        <f>'Annexure IV-Vcosting sheet'!W94</f>
        <v>0</v>
      </c>
      <c r="P94" s="478">
        <f>'Annexure IV-Vcosting sheet'!X94</f>
        <v>0</v>
      </c>
      <c r="Q94" s="428">
        <f>'Annexure IV-Vcosting sheet'!Y94</f>
        <v>0</v>
      </c>
      <c r="R94" s="428">
        <f>'Annexure IV-Vcosting sheet'!AB94</f>
        <v>0</v>
      </c>
      <c r="S94" s="478">
        <f>'Annexure IV-Vcosting sheet'!AC94</f>
        <v>0</v>
      </c>
      <c r="T94" s="428">
        <f>'Annexure IV-Vcosting sheet'!AD94</f>
        <v>0</v>
      </c>
      <c r="U94" s="478">
        <f>'Annexure IV-Vcosting sheet'!AE94</f>
        <v>0</v>
      </c>
      <c r="V94" s="428">
        <f>'Annexure IV-Vcosting sheet'!AF94</f>
        <v>0</v>
      </c>
      <c r="W94" s="434"/>
    </row>
    <row r="95" spans="1:23" ht="18">
      <c r="A95" s="428" t="s">
        <v>43</v>
      </c>
      <c r="B95" s="440" t="s">
        <v>44</v>
      </c>
      <c r="C95" s="478">
        <f>'Annexure IV-Vcosting sheet'!C95</f>
        <v>0</v>
      </c>
      <c r="D95" s="428">
        <f>'Annexure IV-Vcosting sheet'!D95</f>
        <v>0</v>
      </c>
      <c r="E95" s="478">
        <f>'Annexure IV-Vcosting sheet'!I95</f>
        <v>0</v>
      </c>
      <c r="F95" s="428">
        <f>'Annexure IV-Vcosting sheet'!J95</f>
        <v>0</v>
      </c>
      <c r="G95" s="469">
        <f>'Annexure IV-Vcosting sheet'!K95</f>
        <v>0</v>
      </c>
      <c r="H95" s="469">
        <f>'Annexure IV-Vcosting sheet'!L95</f>
        <v>0</v>
      </c>
      <c r="I95" s="478">
        <f>'Annexure IV-Vcosting sheet'!O95</f>
        <v>0</v>
      </c>
      <c r="J95" s="428">
        <f>'Annexure IV-Vcosting sheet'!P95</f>
        <v>0</v>
      </c>
      <c r="K95" s="428">
        <f>'Annexure IV-Vcosting sheet'!S95</f>
        <v>0</v>
      </c>
      <c r="L95" s="478">
        <f>'Annexure IV-Vcosting sheet'!T95</f>
        <v>0</v>
      </c>
      <c r="M95" s="428">
        <f>'Annexure IV-Vcosting sheet'!U95</f>
        <v>0</v>
      </c>
      <c r="N95" s="478">
        <f>'Annexure IV-Vcosting sheet'!V95</f>
        <v>0</v>
      </c>
      <c r="O95" s="428">
        <f>'Annexure IV-Vcosting sheet'!W95</f>
        <v>0</v>
      </c>
      <c r="P95" s="478">
        <f>'Annexure IV-Vcosting sheet'!X95</f>
        <v>0</v>
      </c>
      <c r="Q95" s="428">
        <f>'Annexure IV-Vcosting sheet'!Y95</f>
        <v>0</v>
      </c>
      <c r="R95" s="428">
        <f>'Annexure IV-Vcosting sheet'!AB95</f>
        <v>0</v>
      </c>
      <c r="S95" s="478">
        <f>'Annexure IV-Vcosting sheet'!AC95</f>
        <v>0</v>
      </c>
      <c r="T95" s="428">
        <f>'Annexure IV-Vcosting sheet'!AD95</f>
        <v>0</v>
      </c>
      <c r="U95" s="478">
        <f>'Annexure IV-Vcosting sheet'!AE95</f>
        <v>0</v>
      </c>
      <c r="V95" s="428">
        <f>'Annexure IV-Vcosting sheet'!AF95</f>
        <v>0</v>
      </c>
      <c r="W95" s="434"/>
    </row>
    <row r="96" spans="1:23" ht="18">
      <c r="A96" s="428" t="s">
        <v>45</v>
      </c>
      <c r="B96" s="440" t="s">
        <v>46</v>
      </c>
      <c r="C96" s="478">
        <f>'Annexure IV-Vcosting sheet'!C96</f>
        <v>0</v>
      </c>
      <c r="D96" s="428">
        <f>'Annexure IV-Vcosting sheet'!D96</f>
        <v>0</v>
      </c>
      <c r="E96" s="478">
        <f>'Annexure IV-Vcosting sheet'!I96</f>
        <v>0</v>
      </c>
      <c r="F96" s="428">
        <f>'Annexure IV-Vcosting sheet'!J96</f>
        <v>0</v>
      </c>
      <c r="G96" s="469">
        <f>'Annexure IV-Vcosting sheet'!K96</f>
        <v>0</v>
      </c>
      <c r="H96" s="469">
        <f>'Annexure IV-Vcosting sheet'!L96</f>
        <v>0</v>
      </c>
      <c r="I96" s="478">
        <f>'Annexure IV-Vcosting sheet'!O96</f>
        <v>0</v>
      </c>
      <c r="J96" s="428">
        <f>'Annexure IV-Vcosting sheet'!P96</f>
        <v>0</v>
      </c>
      <c r="K96" s="428">
        <f>'Annexure IV-Vcosting sheet'!S96</f>
        <v>0</v>
      </c>
      <c r="L96" s="478">
        <f>'Annexure IV-Vcosting sheet'!T96</f>
        <v>0</v>
      </c>
      <c r="M96" s="428">
        <f>'Annexure IV-Vcosting sheet'!U96</f>
        <v>0</v>
      </c>
      <c r="N96" s="478">
        <f>'Annexure IV-Vcosting sheet'!V96</f>
        <v>0</v>
      </c>
      <c r="O96" s="428">
        <f>'Annexure IV-Vcosting sheet'!W96</f>
        <v>0</v>
      </c>
      <c r="P96" s="478">
        <f>'Annexure IV-Vcosting sheet'!X96</f>
        <v>0</v>
      </c>
      <c r="Q96" s="428">
        <f>'Annexure IV-Vcosting sheet'!Y96</f>
        <v>0</v>
      </c>
      <c r="R96" s="428">
        <f>'Annexure IV-Vcosting sheet'!AB96</f>
        <v>0</v>
      </c>
      <c r="S96" s="478">
        <f>'Annexure IV-Vcosting sheet'!AC96</f>
        <v>0</v>
      </c>
      <c r="T96" s="428">
        <f>'Annexure IV-Vcosting sheet'!AD96</f>
        <v>0</v>
      </c>
      <c r="U96" s="478">
        <f>'Annexure IV-Vcosting sheet'!AE96</f>
        <v>0</v>
      </c>
      <c r="V96" s="428">
        <f>'Annexure IV-Vcosting sheet'!AF96</f>
        <v>0</v>
      </c>
      <c r="W96" s="434"/>
    </row>
    <row r="97" spans="1:23" ht="36">
      <c r="A97" s="428" t="s">
        <v>47</v>
      </c>
      <c r="B97" s="440" t="s">
        <v>48</v>
      </c>
      <c r="C97" s="478">
        <f>'Annexure IV-Vcosting sheet'!C97</f>
        <v>0</v>
      </c>
      <c r="D97" s="428">
        <f>'Annexure IV-Vcosting sheet'!D97</f>
        <v>0</v>
      </c>
      <c r="E97" s="478">
        <f>'Annexure IV-Vcosting sheet'!I97</f>
        <v>0</v>
      </c>
      <c r="F97" s="428">
        <f>'Annexure IV-Vcosting sheet'!J97</f>
        <v>0</v>
      </c>
      <c r="G97" s="469">
        <f>'Annexure IV-Vcosting sheet'!K97</f>
        <v>0</v>
      </c>
      <c r="H97" s="469">
        <f>'Annexure IV-Vcosting sheet'!L97</f>
        <v>0</v>
      </c>
      <c r="I97" s="478">
        <f>'Annexure IV-Vcosting sheet'!O97</f>
        <v>0</v>
      </c>
      <c r="J97" s="428">
        <f>'Annexure IV-Vcosting sheet'!P97</f>
        <v>0</v>
      </c>
      <c r="K97" s="428">
        <f>'Annexure IV-Vcosting sheet'!S97</f>
        <v>0</v>
      </c>
      <c r="L97" s="478">
        <f>'Annexure IV-Vcosting sheet'!T97</f>
        <v>0</v>
      </c>
      <c r="M97" s="428">
        <f>'Annexure IV-Vcosting sheet'!U97</f>
        <v>0</v>
      </c>
      <c r="N97" s="478">
        <f>'Annexure IV-Vcosting sheet'!V97</f>
        <v>0</v>
      </c>
      <c r="O97" s="428">
        <f>'Annexure IV-Vcosting sheet'!W97</f>
        <v>0</v>
      </c>
      <c r="P97" s="478">
        <f>'Annexure IV-Vcosting sheet'!X97</f>
        <v>0</v>
      </c>
      <c r="Q97" s="428">
        <f>'Annexure IV-Vcosting sheet'!Y97</f>
        <v>0</v>
      </c>
      <c r="R97" s="428">
        <f>'Annexure IV-Vcosting sheet'!AB97</f>
        <v>0</v>
      </c>
      <c r="S97" s="478">
        <f>'Annexure IV-Vcosting sheet'!AC97</f>
        <v>0</v>
      </c>
      <c r="T97" s="428">
        <f>'Annexure IV-Vcosting sheet'!AD97</f>
        <v>0</v>
      </c>
      <c r="U97" s="478">
        <f>'Annexure IV-Vcosting sheet'!AE97</f>
        <v>0</v>
      </c>
      <c r="V97" s="428">
        <f>'Annexure IV-Vcosting sheet'!AF97</f>
        <v>0</v>
      </c>
      <c r="W97" s="434"/>
    </row>
    <row r="98" spans="1:23" ht="27">
      <c r="A98" s="428" t="s">
        <v>49</v>
      </c>
      <c r="B98" s="440" t="s">
        <v>50</v>
      </c>
      <c r="C98" s="478">
        <f>'Annexure IV-Vcosting sheet'!C98</f>
        <v>0</v>
      </c>
      <c r="D98" s="428">
        <f>'Annexure IV-Vcosting sheet'!D98</f>
        <v>0</v>
      </c>
      <c r="E98" s="478">
        <f>'Annexure IV-Vcosting sheet'!I98</f>
        <v>0</v>
      </c>
      <c r="F98" s="428">
        <f>'Annexure IV-Vcosting sheet'!J98</f>
        <v>0</v>
      </c>
      <c r="G98" s="469">
        <f>'Annexure IV-Vcosting sheet'!K98</f>
        <v>0</v>
      </c>
      <c r="H98" s="469">
        <f>'Annexure IV-Vcosting sheet'!L98</f>
        <v>0</v>
      </c>
      <c r="I98" s="478">
        <f>'Annexure IV-Vcosting sheet'!O98</f>
        <v>0</v>
      </c>
      <c r="J98" s="428">
        <f>'Annexure IV-Vcosting sheet'!P98</f>
        <v>0</v>
      </c>
      <c r="K98" s="428">
        <f>'Annexure IV-Vcosting sheet'!S98</f>
        <v>0</v>
      </c>
      <c r="L98" s="478">
        <f>'Annexure IV-Vcosting sheet'!T98</f>
        <v>0</v>
      </c>
      <c r="M98" s="428">
        <f>'Annexure IV-Vcosting sheet'!U98</f>
        <v>0</v>
      </c>
      <c r="N98" s="478">
        <f>'Annexure IV-Vcosting sheet'!V98</f>
        <v>0</v>
      </c>
      <c r="O98" s="428">
        <f>'Annexure IV-Vcosting sheet'!W98</f>
        <v>0</v>
      </c>
      <c r="P98" s="478">
        <f>'Annexure IV-Vcosting sheet'!X98</f>
        <v>0</v>
      </c>
      <c r="Q98" s="428">
        <f>'Annexure IV-Vcosting sheet'!Y98</f>
        <v>0</v>
      </c>
      <c r="R98" s="428">
        <f>'Annexure IV-Vcosting sheet'!AB98</f>
        <v>0</v>
      </c>
      <c r="S98" s="478">
        <f>'Annexure IV-Vcosting sheet'!AC98</f>
        <v>0</v>
      </c>
      <c r="T98" s="428">
        <f>'Annexure IV-Vcosting sheet'!AD98</f>
        <v>0</v>
      </c>
      <c r="U98" s="478">
        <f>'Annexure IV-Vcosting sheet'!AE98</f>
        <v>0</v>
      </c>
      <c r="V98" s="428">
        <f>'Annexure IV-Vcosting sheet'!AF98</f>
        <v>0</v>
      </c>
      <c r="W98" s="434"/>
    </row>
    <row r="99" spans="1:23" ht="18">
      <c r="A99" s="428">
        <v>3.08</v>
      </c>
      <c r="B99" s="440" t="s">
        <v>51</v>
      </c>
      <c r="C99" s="478">
        <f>'Annexure IV-Vcosting sheet'!C99</f>
        <v>0</v>
      </c>
      <c r="D99" s="428">
        <f>'Annexure IV-Vcosting sheet'!D99</f>
        <v>0</v>
      </c>
      <c r="E99" s="478">
        <f>'Annexure IV-Vcosting sheet'!I99</f>
        <v>0</v>
      </c>
      <c r="F99" s="428">
        <f>'Annexure IV-Vcosting sheet'!J99</f>
        <v>0</v>
      </c>
      <c r="G99" s="469">
        <f>'Annexure IV-Vcosting sheet'!K99</f>
        <v>0</v>
      </c>
      <c r="H99" s="469">
        <f>'Annexure IV-Vcosting sheet'!L99</f>
        <v>0</v>
      </c>
      <c r="I99" s="478">
        <f>'Annexure IV-Vcosting sheet'!O99</f>
        <v>0</v>
      </c>
      <c r="J99" s="428">
        <f>'Annexure IV-Vcosting sheet'!P99</f>
        <v>0</v>
      </c>
      <c r="K99" s="428">
        <f>'Annexure IV-Vcosting sheet'!S99</f>
        <v>0</v>
      </c>
      <c r="L99" s="478">
        <f>'Annexure IV-Vcosting sheet'!T99</f>
        <v>0</v>
      </c>
      <c r="M99" s="428">
        <f>'Annexure IV-Vcosting sheet'!U99</f>
        <v>0</v>
      </c>
      <c r="N99" s="478">
        <f>'Annexure IV-Vcosting sheet'!V99</f>
        <v>0</v>
      </c>
      <c r="O99" s="428">
        <f>'Annexure IV-Vcosting sheet'!W99</f>
        <v>0</v>
      </c>
      <c r="P99" s="478">
        <f>'Annexure IV-Vcosting sheet'!X99</f>
        <v>0</v>
      </c>
      <c r="Q99" s="428">
        <f>'Annexure IV-Vcosting sheet'!Y99</f>
        <v>0</v>
      </c>
      <c r="R99" s="428">
        <f>'Annexure IV-Vcosting sheet'!AB99</f>
        <v>0</v>
      </c>
      <c r="S99" s="478">
        <f>'Annexure IV-Vcosting sheet'!AC99</f>
        <v>0</v>
      </c>
      <c r="T99" s="428">
        <f>'Annexure IV-Vcosting sheet'!AD99</f>
        <v>0</v>
      </c>
      <c r="U99" s="478">
        <f>'Annexure IV-Vcosting sheet'!AE99</f>
        <v>0</v>
      </c>
      <c r="V99" s="428">
        <f>'Annexure IV-Vcosting sheet'!AF99</f>
        <v>0</v>
      </c>
      <c r="W99" s="434"/>
    </row>
    <row r="100" spans="1:23" ht="18">
      <c r="A100" s="428">
        <f t="shared" ref="A100:A107" si="5">+A99+0.01</f>
        <v>3.09</v>
      </c>
      <c r="B100" s="440" t="s">
        <v>52</v>
      </c>
      <c r="C100" s="478">
        <f>'Annexure IV-Vcosting sheet'!C100</f>
        <v>0</v>
      </c>
      <c r="D100" s="428">
        <f>'Annexure IV-Vcosting sheet'!D100</f>
        <v>0</v>
      </c>
      <c r="E100" s="478">
        <f>'Annexure IV-Vcosting sheet'!I100</f>
        <v>0</v>
      </c>
      <c r="F100" s="428">
        <f>'Annexure IV-Vcosting sheet'!J100</f>
        <v>0</v>
      </c>
      <c r="G100" s="469">
        <f>'Annexure IV-Vcosting sheet'!K100</f>
        <v>0</v>
      </c>
      <c r="H100" s="469">
        <f>'Annexure IV-Vcosting sheet'!L100</f>
        <v>0</v>
      </c>
      <c r="I100" s="478">
        <f>'Annexure IV-Vcosting sheet'!O100</f>
        <v>0</v>
      </c>
      <c r="J100" s="428">
        <f>'Annexure IV-Vcosting sheet'!P100</f>
        <v>0</v>
      </c>
      <c r="K100" s="428">
        <f>'Annexure IV-Vcosting sheet'!S100</f>
        <v>0</v>
      </c>
      <c r="L100" s="478">
        <f>'Annexure IV-Vcosting sheet'!T100</f>
        <v>0</v>
      </c>
      <c r="M100" s="428">
        <f>'Annexure IV-Vcosting sheet'!U100</f>
        <v>0</v>
      </c>
      <c r="N100" s="478">
        <f>'Annexure IV-Vcosting sheet'!V100</f>
        <v>0</v>
      </c>
      <c r="O100" s="428">
        <f>'Annexure IV-Vcosting sheet'!W100</f>
        <v>0</v>
      </c>
      <c r="P100" s="478">
        <f>'Annexure IV-Vcosting sheet'!X100</f>
        <v>0</v>
      </c>
      <c r="Q100" s="428">
        <f>'Annexure IV-Vcosting sheet'!Y100</f>
        <v>0</v>
      </c>
      <c r="R100" s="428">
        <f>'Annexure IV-Vcosting sheet'!AB100</f>
        <v>0</v>
      </c>
      <c r="S100" s="478">
        <f>'Annexure IV-Vcosting sheet'!AC100</f>
        <v>0</v>
      </c>
      <c r="T100" s="428">
        <f>'Annexure IV-Vcosting sheet'!AD100</f>
        <v>0</v>
      </c>
      <c r="U100" s="478">
        <f>'Annexure IV-Vcosting sheet'!AE100</f>
        <v>0</v>
      </c>
      <c r="V100" s="428">
        <f>'Annexure IV-Vcosting sheet'!AF100</f>
        <v>0</v>
      </c>
      <c r="W100" s="434"/>
    </row>
    <row r="101" spans="1:23" ht="18">
      <c r="A101" s="428">
        <f t="shared" si="5"/>
        <v>3.0999999999999996</v>
      </c>
      <c r="B101" s="440" t="s">
        <v>53</v>
      </c>
      <c r="C101" s="478">
        <f>'Annexure IV-Vcosting sheet'!C101</f>
        <v>0</v>
      </c>
      <c r="D101" s="428">
        <f>'Annexure IV-Vcosting sheet'!D101</f>
        <v>0</v>
      </c>
      <c r="E101" s="478">
        <f>'Annexure IV-Vcosting sheet'!I101</f>
        <v>0</v>
      </c>
      <c r="F101" s="428">
        <f>'Annexure IV-Vcosting sheet'!J101</f>
        <v>0</v>
      </c>
      <c r="G101" s="469">
        <f>'Annexure IV-Vcosting sheet'!K101</f>
        <v>0</v>
      </c>
      <c r="H101" s="469">
        <f>'Annexure IV-Vcosting sheet'!L101</f>
        <v>0</v>
      </c>
      <c r="I101" s="478">
        <f>'Annexure IV-Vcosting sheet'!O101</f>
        <v>0</v>
      </c>
      <c r="J101" s="428">
        <f>'Annexure IV-Vcosting sheet'!P101</f>
        <v>0</v>
      </c>
      <c r="K101" s="428">
        <f>'Annexure IV-Vcosting sheet'!S101</f>
        <v>0</v>
      </c>
      <c r="L101" s="478">
        <f>'Annexure IV-Vcosting sheet'!T101</f>
        <v>0</v>
      </c>
      <c r="M101" s="428">
        <f>'Annexure IV-Vcosting sheet'!U101</f>
        <v>0</v>
      </c>
      <c r="N101" s="478">
        <f>'Annexure IV-Vcosting sheet'!V101</f>
        <v>0</v>
      </c>
      <c r="O101" s="428">
        <f>'Annexure IV-Vcosting sheet'!W101</f>
        <v>0</v>
      </c>
      <c r="P101" s="478">
        <f>'Annexure IV-Vcosting sheet'!X101</f>
        <v>0</v>
      </c>
      <c r="Q101" s="428">
        <f>'Annexure IV-Vcosting sheet'!Y101</f>
        <v>0</v>
      </c>
      <c r="R101" s="428">
        <f>'Annexure IV-Vcosting sheet'!AB101</f>
        <v>0</v>
      </c>
      <c r="S101" s="478">
        <f>'Annexure IV-Vcosting sheet'!AC101</f>
        <v>0</v>
      </c>
      <c r="T101" s="428">
        <f>'Annexure IV-Vcosting sheet'!AD101</f>
        <v>0</v>
      </c>
      <c r="U101" s="478">
        <f>'Annexure IV-Vcosting sheet'!AE101</f>
        <v>0</v>
      </c>
      <c r="V101" s="428">
        <f>'Annexure IV-Vcosting sheet'!AF101</f>
        <v>0</v>
      </c>
      <c r="W101" s="434"/>
    </row>
    <row r="102" spans="1:23" ht="18">
      <c r="A102" s="428">
        <f t="shared" si="5"/>
        <v>3.1099999999999994</v>
      </c>
      <c r="B102" s="440" t="s">
        <v>54</v>
      </c>
      <c r="C102" s="478">
        <f>'Annexure IV-Vcosting sheet'!C102</f>
        <v>0</v>
      </c>
      <c r="D102" s="428">
        <f>'Annexure IV-Vcosting sheet'!D102</f>
        <v>0</v>
      </c>
      <c r="E102" s="478">
        <f>'Annexure IV-Vcosting sheet'!I102</f>
        <v>0</v>
      </c>
      <c r="F102" s="428">
        <f>'Annexure IV-Vcosting sheet'!J102</f>
        <v>0</v>
      </c>
      <c r="G102" s="469">
        <f>'Annexure IV-Vcosting sheet'!K102</f>
        <v>0</v>
      </c>
      <c r="H102" s="469">
        <f>'Annexure IV-Vcosting sheet'!L102</f>
        <v>0</v>
      </c>
      <c r="I102" s="478">
        <f>'Annexure IV-Vcosting sheet'!O102</f>
        <v>0</v>
      </c>
      <c r="J102" s="428">
        <f>'Annexure IV-Vcosting sheet'!P102</f>
        <v>0</v>
      </c>
      <c r="K102" s="428">
        <f>'Annexure IV-Vcosting sheet'!S102</f>
        <v>0</v>
      </c>
      <c r="L102" s="478">
        <f>'Annexure IV-Vcosting sheet'!T102</f>
        <v>0</v>
      </c>
      <c r="M102" s="428">
        <f>'Annexure IV-Vcosting sheet'!U102</f>
        <v>0</v>
      </c>
      <c r="N102" s="478">
        <f>'Annexure IV-Vcosting sheet'!V102</f>
        <v>0</v>
      </c>
      <c r="O102" s="428">
        <f>'Annexure IV-Vcosting sheet'!W102</f>
        <v>0</v>
      </c>
      <c r="P102" s="478">
        <f>'Annexure IV-Vcosting sheet'!X102</f>
        <v>0</v>
      </c>
      <c r="Q102" s="428">
        <f>'Annexure IV-Vcosting sheet'!Y102</f>
        <v>0</v>
      </c>
      <c r="R102" s="428">
        <f>'Annexure IV-Vcosting sheet'!AB102</f>
        <v>0</v>
      </c>
      <c r="S102" s="478">
        <f>'Annexure IV-Vcosting sheet'!AC102</f>
        <v>0</v>
      </c>
      <c r="T102" s="428">
        <f>'Annexure IV-Vcosting sheet'!AD102</f>
        <v>0</v>
      </c>
      <c r="U102" s="478">
        <f>'Annexure IV-Vcosting sheet'!AE102</f>
        <v>0</v>
      </c>
      <c r="V102" s="428">
        <f>'Annexure IV-Vcosting sheet'!AF102</f>
        <v>0</v>
      </c>
      <c r="W102" s="434"/>
    </row>
    <row r="103" spans="1:23" ht="18">
      <c r="A103" s="428">
        <f t="shared" si="5"/>
        <v>3.1199999999999992</v>
      </c>
      <c r="B103" s="440" t="s">
        <v>55</v>
      </c>
      <c r="C103" s="478">
        <f>'Annexure IV-Vcosting sheet'!C103</f>
        <v>0</v>
      </c>
      <c r="D103" s="428">
        <f>'Annexure IV-Vcosting sheet'!D103</f>
        <v>0</v>
      </c>
      <c r="E103" s="478">
        <f>'Annexure IV-Vcosting sheet'!I103</f>
        <v>0</v>
      </c>
      <c r="F103" s="428">
        <f>'Annexure IV-Vcosting sheet'!J103</f>
        <v>0</v>
      </c>
      <c r="G103" s="469">
        <f>'Annexure IV-Vcosting sheet'!K103</f>
        <v>0</v>
      </c>
      <c r="H103" s="469">
        <f>'Annexure IV-Vcosting sheet'!L103</f>
        <v>0</v>
      </c>
      <c r="I103" s="478">
        <f>'Annexure IV-Vcosting sheet'!O103</f>
        <v>0</v>
      </c>
      <c r="J103" s="428">
        <f>'Annexure IV-Vcosting sheet'!P103</f>
        <v>0</v>
      </c>
      <c r="K103" s="428">
        <f>'Annexure IV-Vcosting sheet'!S103</f>
        <v>0</v>
      </c>
      <c r="L103" s="478">
        <f>'Annexure IV-Vcosting sheet'!T103</f>
        <v>0</v>
      </c>
      <c r="M103" s="428">
        <f>'Annexure IV-Vcosting sheet'!U103</f>
        <v>0</v>
      </c>
      <c r="N103" s="478">
        <f>'Annexure IV-Vcosting sheet'!V103</f>
        <v>0</v>
      </c>
      <c r="O103" s="428">
        <f>'Annexure IV-Vcosting sheet'!W103</f>
        <v>0</v>
      </c>
      <c r="P103" s="478">
        <f>'Annexure IV-Vcosting sheet'!X103</f>
        <v>0</v>
      </c>
      <c r="Q103" s="428">
        <f>'Annexure IV-Vcosting sheet'!Y103</f>
        <v>0</v>
      </c>
      <c r="R103" s="428">
        <f>'Annexure IV-Vcosting sheet'!AB103</f>
        <v>0</v>
      </c>
      <c r="S103" s="478">
        <f>'Annexure IV-Vcosting sheet'!AC103</f>
        <v>0</v>
      </c>
      <c r="T103" s="428">
        <f>'Annexure IV-Vcosting sheet'!AD103</f>
        <v>0</v>
      </c>
      <c r="U103" s="478">
        <f>'Annexure IV-Vcosting sheet'!AE103</f>
        <v>0</v>
      </c>
      <c r="V103" s="428">
        <f>'Annexure IV-Vcosting sheet'!AF103</f>
        <v>0</v>
      </c>
      <c r="W103" s="434"/>
    </row>
    <row r="104" spans="1:23" ht="18">
      <c r="A104" s="428">
        <f t="shared" si="5"/>
        <v>3.129999999999999</v>
      </c>
      <c r="B104" s="440" t="s">
        <v>56</v>
      </c>
      <c r="C104" s="478">
        <f>'Annexure IV-Vcosting sheet'!C104</f>
        <v>0</v>
      </c>
      <c r="D104" s="428">
        <f>'Annexure IV-Vcosting sheet'!D104</f>
        <v>0</v>
      </c>
      <c r="E104" s="478">
        <f>'Annexure IV-Vcosting sheet'!I104</f>
        <v>0</v>
      </c>
      <c r="F104" s="428">
        <f>'Annexure IV-Vcosting sheet'!J104</f>
        <v>0</v>
      </c>
      <c r="G104" s="469">
        <f>'Annexure IV-Vcosting sheet'!K104</f>
        <v>0</v>
      </c>
      <c r="H104" s="469">
        <f>'Annexure IV-Vcosting sheet'!L104</f>
        <v>0</v>
      </c>
      <c r="I104" s="478">
        <f>'Annexure IV-Vcosting sheet'!O104</f>
        <v>0</v>
      </c>
      <c r="J104" s="428">
        <f>'Annexure IV-Vcosting sheet'!P104</f>
        <v>0</v>
      </c>
      <c r="K104" s="428">
        <f>'Annexure IV-Vcosting sheet'!S104</f>
        <v>0</v>
      </c>
      <c r="L104" s="478">
        <f>'Annexure IV-Vcosting sheet'!T104</f>
        <v>0</v>
      </c>
      <c r="M104" s="428">
        <f>'Annexure IV-Vcosting sheet'!U104</f>
        <v>0</v>
      </c>
      <c r="N104" s="478">
        <f>'Annexure IV-Vcosting sheet'!V104</f>
        <v>0</v>
      </c>
      <c r="O104" s="428">
        <f>'Annexure IV-Vcosting sheet'!W104</f>
        <v>0</v>
      </c>
      <c r="P104" s="478">
        <f>'Annexure IV-Vcosting sheet'!X104</f>
        <v>0</v>
      </c>
      <c r="Q104" s="428">
        <f>'Annexure IV-Vcosting sheet'!Y104</f>
        <v>0</v>
      </c>
      <c r="R104" s="428">
        <f>'Annexure IV-Vcosting sheet'!AB104</f>
        <v>0</v>
      </c>
      <c r="S104" s="478">
        <f>'Annexure IV-Vcosting sheet'!AC104</f>
        <v>0</v>
      </c>
      <c r="T104" s="428">
        <f>'Annexure IV-Vcosting sheet'!AD104</f>
        <v>0</v>
      </c>
      <c r="U104" s="478">
        <f>'Annexure IV-Vcosting sheet'!AE104</f>
        <v>0</v>
      </c>
      <c r="V104" s="428">
        <f>'Annexure IV-Vcosting sheet'!AF104</f>
        <v>0</v>
      </c>
      <c r="W104" s="434"/>
    </row>
    <row r="105" spans="1:23" ht="18">
      <c r="A105" s="428">
        <f t="shared" si="5"/>
        <v>3.1399999999999988</v>
      </c>
      <c r="B105" s="440" t="s">
        <v>57</v>
      </c>
      <c r="C105" s="478">
        <f>'Annexure IV-Vcosting sheet'!C105</f>
        <v>0</v>
      </c>
      <c r="D105" s="428">
        <f>'Annexure IV-Vcosting sheet'!D105</f>
        <v>0</v>
      </c>
      <c r="E105" s="478">
        <f>'Annexure IV-Vcosting sheet'!I105</f>
        <v>0</v>
      </c>
      <c r="F105" s="428">
        <f>'Annexure IV-Vcosting sheet'!J105</f>
        <v>0</v>
      </c>
      <c r="G105" s="469">
        <f>'Annexure IV-Vcosting sheet'!K105</f>
        <v>0</v>
      </c>
      <c r="H105" s="469">
        <f>'Annexure IV-Vcosting sheet'!L105</f>
        <v>0</v>
      </c>
      <c r="I105" s="478">
        <f>'Annexure IV-Vcosting sheet'!O105</f>
        <v>0</v>
      </c>
      <c r="J105" s="428">
        <f>'Annexure IV-Vcosting sheet'!P105</f>
        <v>0</v>
      </c>
      <c r="K105" s="428">
        <f>'Annexure IV-Vcosting sheet'!S105</f>
        <v>0</v>
      </c>
      <c r="L105" s="478">
        <f>'Annexure IV-Vcosting sheet'!T105</f>
        <v>0</v>
      </c>
      <c r="M105" s="428">
        <f>'Annexure IV-Vcosting sheet'!U105</f>
        <v>0</v>
      </c>
      <c r="N105" s="478">
        <f>'Annexure IV-Vcosting sheet'!V105</f>
        <v>0</v>
      </c>
      <c r="O105" s="428">
        <f>'Annexure IV-Vcosting sheet'!W105</f>
        <v>0</v>
      </c>
      <c r="P105" s="478">
        <f>'Annexure IV-Vcosting sheet'!X105</f>
        <v>0</v>
      </c>
      <c r="Q105" s="428">
        <f>'Annexure IV-Vcosting sheet'!Y105</f>
        <v>0</v>
      </c>
      <c r="R105" s="428">
        <f>'Annexure IV-Vcosting sheet'!AB105</f>
        <v>0</v>
      </c>
      <c r="S105" s="478">
        <f>'Annexure IV-Vcosting sheet'!AC105</f>
        <v>0</v>
      </c>
      <c r="T105" s="428">
        <f>'Annexure IV-Vcosting sheet'!AD105</f>
        <v>0</v>
      </c>
      <c r="U105" s="478">
        <f>'Annexure IV-Vcosting sheet'!AE105</f>
        <v>0</v>
      </c>
      <c r="V105" s="428">
        <f>'Annexure IV-Vcosting sheet'!AF105</f>
        <v>0</v>
      </c>
      <c r="W105" s="434"/>
    </row>
    <row r="106" spans="1:23" ht="18">
      <c r="A106" s="428">
        <f t="shared" si="5"/>
        <v>3.1499999999999986</v>
      </c>
      <c r="B106" s="440" t="s">
        <v>58</v>
      </c>
      <c r="C106" s="478">
        <f>'Annexure IV-Vcosting sheet'!C106</f>
        <v>0</v>
      </c>
      <c r="D106" s="428">
        <f>'Annexure IV-Vcosting sheet'!D106</f>
        <v>0</v>
      </c>
      <c r="E106" s="478">
        <f>'Annexure IV-Vcosting sheet'!I106</f>
        <v>0</v>
      </c>
      <c r="F106" s="428">
        <f>'Annexure IV-Vcosting sheet'!J106</f>
        <v>0</v>
      </c>
      <c r="G106" s="469">
        <f>'Annexure IV-Vcosting sheet'!K106</f>
        <v>0</v>
      </c>
      <c r="H106" s="469">
        <f>'Annexure IV-Vcosting sheet'!L106</f>
        <v>0</v>
      </c>
      <c r="I106" s="478">
        <f>'Annexure IV-Vcosting sheet'!O106</f>
        <v>0</v>
      </c>
      <c r="J106" s="428">
        <f>'Annexure IV-Vcosting sheet'!P106</f>
        <v>0</v>
      </c>
      <c r="K106" s="428">
        <f>'Annexure IV-Vcosting sheet'!S106</f>
        <v>0</v>
      </c>
      <c r="L106" s="478">
        <f>'Annexure IV-Vcosting sheet'!T106</f>
        <v>0</v>
      </c>
      <c r="M106" s="428">
        <f>'Annexure IV-Vcosting sheet'!U106</f>
        <v>0</v>
      </c>
      <c r="N106" s="478">
        <f>'Annexure IV-Vcosting sheet'!V106</f>
        <v>0</v>
      </c>
      <c r="O106" s="428">
        <f>'Annexure IV-Vcosting sheet'!W106</f>
        <v>0</v>
      </c>
      <c r="P106" s="478">
        <f>'Annexure IV-Vcosting sheet'!X106</f>
        <v>0</v>
      </c>
      <c r="Q106" s="428">
        <f>'Annexure IV-Vcosting sheet'!Y106</f>
        <v>0</v>
      </c>
      <c r="R106" s="428">
        <f>'Annexure IV-Vcosting sheet'!AB106</f>
        <v>0</v>
      </c>
      <c r="S106" s="478">
        <f>'Annexure IV-Vcosting sheet'!AC106</f>
        <v>0</v>
      </c>
      <c r="T106" s="428">
        <f>'Annexure IV-Vcosting sheet'!AD106</f>
        <v>0</v>
      </c>
      <c r="U106" s="478">
        <f>'Annexure IV-Vcosting sheet'!AE106</f>
        <v>0</v>
      </c>
      <c r="V106" s="428">
        <f>'Annexure IV-Vcosting sheet'!AF106</f>
        <v>0</v>
      </c>
      <c r="W106" s="434"/>
    </row>
    <row r="107" spans="1:23" ht="18">
      <c r="A107" s="428">
        <f t="shared" si="5"/>
        <v>3.1599999999999984</v>
      </c>
      <c r="B107" s="440" t="s">
        <v>59</v>
      </c>
      <c r="C107" s="478">
        <f>'Annexure IV-Vcosting sheet'!C107</f>
        <v>0</v>
      </c>
      <c r="D107" s="428">
        <f>'Annexure IV-Vcosting sheet'!D107</f>
        <v>0</v>
      </c>
      <c r="E107" s="478">
        <f>'Annexure IV-Vcosting sheet'!I107</f>
        <v>0</v>
      </c>
      <c r="F107" s="428">
        <f>'Annexure IV-Vcosting sheet'!J107</f>
        <v>0</v>
      </c>
      <c r="G107" s="469">
        <f>'Annexure IV-Vcosting sheet'!K107</f>
        <v>0</v>
      </c>
      <c r="H107" s="469">
        <f>'Annexure IV-Vcosting sheet'!L107</f>
        <v>0</v>
      </c>
      <c r="I107" s="478">
        <f>'Annexure IV-Vcosting sheet'!O107</f>
        <v>0</v>
      </c>
      <c r="J107" s="428">
        <f>'Annexure IV-Vcosting sheet'!P107</f>
        <v>0</v>
      </c>
      <c r="K107" s="428">
        <f>'Annexure IV-Vcosting sheet'!S107</f>
        <v>0</v>
      </c>
      <c r="L107" s="478">
        <f>'Annexure IV-Vcosting sheet'!T107</f>
        <v>0</v>
      </c>
      <c r="M107" s="428">
        <f>'Annexure IV-Vcosting sheet'!U107</f>
        <v>0</v>
      </c>
      <c r="N107" s="478">
        <f>'Annexure IV-Vcosting sheet'!V107</f>
        <v>0</v>
      </c>
      <c r="O107" s="428">
        <f>'Annexure IV-Vcosting sheet'!W107</f>
        <v>0</v>
      </c>
      <c r="P107" s="478">
        <f>'Annexure IV-Vcosting sheet'!X107</f>
        <v>0</v>
      </c>
      <c r="Q107" s="428">
        <f>'Annexure IV-Vcosting sheet'!Y107</f>
        <v>0</v>
      </c>
      <c r="R107" s="428">
        <f>'Annexure IV-Vcosting sheet'!AB107</f>
        <v>0</v>
      </c>
      <c r="S107" s="478">
        <f>'Annexure IV-Vcosting sheet'!AC107</f>
        <v>0</v>
      </c>
      <c r="T107" s="428">
        <f>'Annexure IV-Vcosting sheet'!AD107</f>
        <v>0</v>
      </c>
      <c r="U107" s="478">
        <f>'Annexure IV-Vcosting sheet'!AE107</f>
        <v>0</v>
      </c>
      <c r="V107" s="428">
        <f>'Annexure IV-Vcosting sheet'!AF107</f>
        <v>0</v>
      </c>
      <c r="W107" s="434"/>
    </row>
    <row r="108" spans="1:23" ht="18">
      <c r="A108" s="428">
        <v>3.17</v>
      </c>
      <c r="B108" s="440" t="s">
        <v>60</v>
      </c>
      <c r="C108" s="478">
        <f>'Annexure IV-Vcosting sheet'!C108</f>
        <v>0</v>
      </c>
      <c r="D108" s="428">
        <f>'Annexure IV-Vcosting sheet'!D108</f>
        <v>0</v>
      </c>
      <c r="E108" s="478">
        <f>'Annexure IV-Vcosting sheet'!I108</f>
        <v>0</v>
      </c>
      <c r="F108" s="428">
        <f>'Annexure IV-Vcosting sheet'!J108</f>
        <v>0</v>
      </c>
      <c r="G108" s="469">
        <f>'Annexure IV-Vcosting sheet'!K108</f>
        <v>0</v>
      </c>
      <c r="H108" s="469">
        <f>'Annexure IV-Vcosting sheet'!L108</f>
        <v>0</v>
      </c>
      <c r="I108" s="478">
        <f>'Annexure IV-Vcosting sheet'!O108</f>
        <v>0</v>
      </c>
      <c r="J108" s="428">
        <f>'Annexure IV-Vcosting sheet'!P108</f>
        <v>0</v>
      </c>
      <c r="K108" s="428">
        <f>'Annexure IV-Vcosting sheet'!S108</f>
        <v>0</v>
      </c>
      <c r="L108" s="478">
        <f>'Annexure IV-Vcosting sheet'!T108</f>
        <v>0</v>
      </c>
      <c r="M108" s="428">
        <f>'Annexure IV-Vcosting sheet'!U108</f>
        <v>0</v>
      </c>
      <c r="N108" s="478">
        <f>'Annexure IV-Vcosting sheet'!V108</f>
        <v>0</v>
      </c>
      <c r="O108" s="428">
        <f>'Annexure IV-Vcosting sheet'!W108</f>
        <v>0</v>
      </c>
      <c r="P108" s="478">
        <f>'Annexure IV-Vcosting sheet'!X108</f>
        <v>0</v>
      </c>
      <c r="Q108" s="428">
        <f>'Annexure IV-Vcosting sheet'!Y108</f>
        <v>0</v>
      </c>
      <c r="R108" s="428">
        <f>'Annexure IV-Vcosting sheet'!AB108</f>
        <v>0</v>
      </c>
      <c r="S108" s="478">
        <f>'Annexure IV-Vcosting sheet'!AC108</f>
        <v>0</v>
      </c>
      <c r="T108" s="428">
        <f>'Annexure IV-Vcosting sheet'!AD108</f>
        <v>0</v>
      </c>
      <c r="U108" s="478">
        <f>'Annexure IV-Vcosting sheet'!AE108</f>
        <v>0</v>
      </c>
      <c r="V108" s="428">
        <f>'Annexure IV-Vcosting sheet'!AF108</f>
        <v>0</v>
      </c>
      <c r="W108" s="434"/>
    </row>
    <row r="109" spans="1:23">
      <c r="A109" s="428"/>
      <c r="B109" s="441" t="s">
        <v>61</v>
      </c>
      <c r="C109" s="478">
        <f>'Annexure IV-Vcosting sheet'!C109</f>
        <v>0</v>
      </c>
      <c r="D109" s="428">
        <f>'Annexure IV-Vcosting sheet'!D109</f>
        <v>0</v>
      </c>
      <c r="E109" s="478">
        <f>'Annexure IV-Vcosting sheet'!I109</f>
        <v>0</v>
      </c>
      <c r="F109" s="428">
        <f>'Annexure IV-Vcosting sheet'!J109</f>
        <v>0</v>
      </c>
      <c r="G109" s="469">
        <f>'Annexure IV-Vcosting sheet'!K109</f>
        <v>0</v>
      </c>
      <c r="H109" s="469">
        <f>'Annexure IV-Vcosting sheet'!L109</f>
        <v>0</v>
      </c>
      <c r="I109" s="478">
        <f>'Annexure IV-Vcosting sheet'!O109</f>
        <v>0</v>
      </c>
      <c r="J109" s="428">
        <f>'Annexure IV-Vcosting sheet'!P109</f>
        <v>0</v>
      </c>
      <c r="K109" s="428">
        <f>'Annexure IV-Vcosting sheet'!S109</f>
        <v>0</v>
      </c>
      <c r="L109" s="478">
        <f>'Annexure IV-Vcosting sheet'!T109</f>
        <v>0</v>
      </c>
      <c r="M109" s="428">
        <f>'Annexure IV-Vcosting sheet'!U109</f>
        <v>0</v>
      </c>
      <c r="N109" s="478">
        <f>'Annexure IV-Vcosting sheet'!V109</f>
        <v>0</v>
      </c>
      <c r="O109" s="428">
        <f>'Annexure IV-Vcosting sheet'!W109</f>
        <v>0</v>
      </c>
      <c r="P109" s="478">
        <f>'Annexure IV-Vcosting sheet'!X109</f>
        <v>0</v>
      </c>
      <c r="Q109" s="428">
        <f>'Annexure IV-Vcosting sheet'!Y109</f>
        <v>0</v>
      </c>
      <c r="R109" s="428">
        <f>'Annexure IV-Vcosting sheet'!AB109</f>
        <v>0</v>
      </c>
      <c r="S109" s="478">
        <f>'Annexure IV-Vcosting sheet'!AC109</f>
        <v>0</v>
      </c>
      <c r="T109" s="428">
        <f>'Annexure IV-Vcosting sheet'!AD109</f>
        <v>0</v>
      </c>
      <c r="U109" s="478">
        <f>'Annexure IV-Vcosting sheet'!AE109</f>
        <v>0</v>
      </c>
      <c r="V109" s="428">
        <f>'Annexure IV-Vcosting sheet'!AF109</f>
        <v>0</v>
      </c>
      <c r="W109" s="441"/>
    </row>
    <row r="110" spans="1:23" ht="18">
      <c r="A110" s="428"/>
      <c r="B110" s="438" t="s">
        <v>62</v>
      </c>
      <c r="C110" s="478">
        <f>'Annexure IV-Vcosting sheet'!C110</f>
        <v>0</v>
      </c>
      <c r="D110" s="428">
        <f>'Annexure IV-Vcosting sheet'!D110</f>
        <v>0</v>
      </c>
      <c r="E110" s="478">
        <f>'Annexure IV-Vcosting sheet'!I110</f>
        <v>0</v>
      </c>
      <c r="F110" s="428">
        <f>'Annexure IV-Vcosting sheet'!J110</f>
        <v>0</v>
      </c>
      <c r="G110" s="469">
        <f>'Annexure IV-Vcosting sheet'!K110</f>
        <v>0</v>
      </c>
      <c r="H110" s="469">
        <f>'Annexure IV-Vcosting sheet'!L110</f>
        <v>0</v>
      </c>
      <c r="I110" s="478">
        <f>'Annexure IV-Vcosting sheet'!O110</f>
        <v>0</v>
      </c>
      <c r="J110" s="428">
        <f>'Annexure IV-Vcosting sheet'!P110</f>
        <v>0</v>
      </c>
      <c r="K110" s="428">
        <f>'Annexure IV-Vcosting sheet'!S110</f>
        <v>0</v>
      </c>
      <c r="L110" s="478">
        <f>'Annexure IV-Vcosting sheet'!T110</f>
        <v>0</v>
      </c>
      <c r="M110" s="428">
        <f>'Annexure IV-Vcosting sheet'!U110</f>
        <v>0</v>
      </c>
      <c r="N110" s="478">
        <f>'Annexure IV-Vcosting sheet'!V110</f>
        <v>0</v>
      </c>
      <c r="O110" s="428">
        <f>'Annexure IV-Vcosting sheet'!W110</f>
        <v>0</v>
      </c>
      <c r="P110" s="478">
        <f>'Annexure IV-Vcosting sheet'!X110</f>
        <v>0</v>
      </c>
      <c r="Q110" s="428">
        <f>'Annexure IV-Vcosting sheet'!Y110</f>
        <v>0</v>
      </c>
      <c r="R110" s="428">
        <f>'Annexure IV-Vcosting sheet'!AB110</f>
        <v>0</v>
      </c>
      <c r="S110" s="478">
        <f>'Annexure IV-Vcosting sheet'!AC110</f>
        <v>0</v>
      </c>
      <c r="T110" s="428">
        <f>'Annexure IV-Vcosting sheet'!AD110</f>
        <v>0</v>
      </c>
      <c r="U110" s="478">
        <f>'Annexure IV-Vcosting sheet'!AE110</f>
        <v>0</v>
      </c>
      <c r="V110" s="428">
        <f>'Annexure IV-Vcosting sheet'!AF110</f>
        <v>0</v>
      </c>
      <c r="W110" s="438"/>
    </row>
    <row r="111" spans="1:23">
      <c r="A111" s="425" t="s">
        <v>94</v>
      </c>
      <c r="B111" s="442" t="s">
        <v>95</v>
      </c>
      <c r="C111" s="478">
        <f>'Annexure IV-Vcosting sheet'!C111</f>
        <v>0</v>
      </c>
      <c r="D111" s="428">
        <f>'Annexure IV-Vcosting sheet'!D111</f>
        <v>0</v>
      </c>
      <c r="E111" s="478">
        <f>'Annexure IV-Vcosting sheet'!I111</f>
        <v>0</v>
      </c>
      <c r="F111" s="428">
        <f>'Annexure IV-Vcosting sheet'!J111</f>
        <v>0</v>
      </c>
      <c r="G111" s="469">
        <f>'Annexure IV-Vcosting sheet'!K111</f>
        <v>0</v>
      </c>
      <c r="H111" s="469">
        <f>'Annexure IV-Vcosting sheet'!L111</f>
        <v>0</v>
      </c>
      <c r="I111" s="478">
        <f>'Annexure IV-Vcosting sheet'!O111</f>
        <v>0</v>
      </c>
      <c r="J111" s="428">
        <f>'Annexure IV-Vcosting sheet'!P111</f>
        <v>0</v>
      </c>
      <c r="K111" s="428">
        <f>'Annexure IV-Vcosting sheet'!S111</f>
        <v>0</v>
      </c>
      <c r="L111" s="478">
        <f>'Annexure IV-Vcosting sheet'!T111</f>
        <v>0</v>
      </c>
      <c r="M111" s="428">
        <f>'Annexure IV-Vcosting sheet'!U111</f>
        <v>0</v>
      </c>
      <c r="N111" s="478">
        <f>'Annexure IV-Vcosting sheet'!V111</f>
        <v>0</v>
      </c>
      <c r="O111" s="428">
        <f>'Annexure IV-Vcosting sheet'!W111</f>
        <v>0</v>
      </c>
      <c r="P111" s="478">
        <f>'Annexure IV-Vcosting sheet'!X111</f>
        <v>0</v>
      </c>
      <c r="Q111" s="428">
        <f>'Annexure IV-Vcosting sheet'!Y111</f>
        <v>0</v>
      </c>
      <c r="R111" s="428">
        <f>'Annexure IV-Vcosting sheet'!AB111</f>
        <v>0</v>
      </c>
      <c r="S111" s="478">
        <f>'Annexure IV-Vcosting sheet'!AC111</f>
        <v>0</v>
      </c>
      <c r="T111" s="428">
        <f>'Annexure IV-Vcosting sheet'!AD111</f>
        <v>0</v>
      </c>
      <c r="U111" s="478">
        <f>'Annexure IV-Vcosting sheet'!AE111</f>
        <v>0</v>
      </c>
      <c r="V111" s="428">
        <f>'Annexure IV-Vcosting sheet'!AF111</f>
        <v>0</v>
      </c>
      <c r="W111" s="442"/>
    </row>
    <row r="112" spans="1:23">
      <c r="A112" s="428"/>
      <c r="B112" s="443" t="s">
        <v>26</v>
      </c>
      <c r="C112" s="478">
        <f>'Annexure IV-Vcosting sheet'!C112</f>
        <v>0</v>
      </c>
      <c r="D112" s="428">
        <f>'Annexure IV-Vcosting sheet'!D112</f>
        <v>0</v>
      </c>
      <c r="E112" s="478">
        <f>'Annexure IV-Vcosting sheet'!I112</f>
        <v>0</v>
      </c>
      <c r="F112" s="428">
        <f>'Annexure IV-Vcosting sheet'!J112</f>
        <v>0</v>
      </c>
      <c r="G112" s="469">
        <f>'Annexure IV-Vcosting sheet'!K112</f>
        <v>0</v>
      </c>
      <c r="H112" s="469">
        <f>'Annexure IV-Vcosting sheet'!L112</f>
        <v>0</v>
      </c>
      <c r="I112" s="478">
        <f>'Annexure IV-Vcosting sheet'!O112</f>
        <v>0</v>
      </c>
      <c r="J112" s="428">
        <f>'Annexure IV-Vcosting sheet'!P112</f>
        <v>0</v>
      </c>
      <c r="K112" s="428">
        <f>'Annexure IV-Vcosting sheet'!S112</f>
        <v>0</v>
      </c>
      <c r="L112" s="478">
        <f>'Annexure IV-Vcosting sheet'!T112</f>
        <v>0</v>
      </c>
      <c r="M112" s="428">
        <f>'Annexure IV-Vcosting sheet'!U112</f>
        <v>0</v>
      </c>
      <c r="N112" s="478">
        <f>'Annexure IV-Vcosting sheet'!V112</f>
        <v>0</v>
      </c>
      <c r="O112" s="428">
        <f>'Annexure IV-Vcosting sheet'!W112</f>
        <v>0</v>
      </c>
      <c r="P112" s="478">
        <f>'Annexure IV-Vcosting sheet'!X112</f>
        <v>0</v>
      </c>
      <c r="Q112" s="428">
        <f>'Annexure IV-Vcosting sheet'!Y112</f>
        <v>0</v>
      </c>
      <c r="R112" s="428">
        <f>'Annexure IV-Vcosting sheet'!AB112</f>
        <v>0</v>
      </c>
      <c r="S112" s="478">
        <f>'Annexure IV-Vcosting sheet'!AC112</f>
        <v>0</v>
      </c>
      <c r="T112" s="428">
        <f>'Annexure IV-Vcosting sheet'!AD112</f>
        <v>0</v>
      </c>
      <c r="U112" s="478">
        <f>'Annexure IV-Vcosting sheet'!AE112</f>
        <v>0</v>
      </c>
      <c r="V112" s="428">
        <f>'Annexure IV-Vcosting sheet'!AF112</f>
        <v>0</v>
      </c>
      <c r="W112" s="443"/>
    </row>
    <row r="113" spans="1:23" ht="18">
      <c r="A113" s="428">
        <v>3.18</v>
      </c>
      <c r="B113" s="444" t="s">
        <v>64</v>
      </c>
      <c r="C113" s="478">
        <f>'Annexure IV-Vcosting sheet'!C113</f>
        <v>0</v>
      </c>
      <c r="D113" s="428">
        <f>'Annexure IV-Vcosting sheet'!D113</f>
        <v>0</v>
      </c>
      <c r="E113" s="478">
        <f>'Annexure IV-Vcosting sheet'!I113</f>
        <v>0</v>
      </c>
      <c r="F113" s="428">
        <f>'Annexure IV-Vcosting sheet'!J113</f>
        <v>0</v>
      </c>
      <c r="G113" s="469">
        <f>'Annexure IV-Vcosting sheet'!K113</f>
        <v>0</v>
      </c>
      <c r="H113" s="469">
        <f>'Annexure IV-Vcosting sheet'!L113</f>
        <v>0</v>
      </c>
      <c r="I113" s="478">
        <f>'Annexure IV-Vcosting sheet'!O113</f>
        <v>0</v>
      </c>
      <c r="J113" s="428">
        <f>'Annexure IV-Vcosting sheet'!P113</f>
        <v>0</v>
      </c>
      <c r="K113" s="428">
        <f>'Annexure IV-Vcosting sheet'!S113</f>
        <v>0</v>
      </c>
      <c r="L113" s="478">
        <f>'Annexure IV-Vcosting sheet'!T113</f>
        <v>0</v>
      </c>
      <c r="M113" s="428">
        <f>'Annexure IV-Vcosting sheet'!U113</f>
        <v>0</v>
      </c>
      <c r="N113" s="478">
        <f>'Annexure IV-Vcosting sheet'!V113</f>
        <v>0</v>
      </c>
      <c r="O113" s="428">
        <f>'Annexure IV-Vcosting sheet'!W113</f>
        <v>0</v>
      </c>
      <c r="P113" s="478">
        <f>'Annexure IV-Vcosting sheet'!X113</f>
        <v>0</v>
      </c>
      <c r="Q113" s="428">
        <f>'Annexure IV-Vcosting sheet'!Y113</f>
        <v>0</v>
      </c>
      <c r="R113" s="428">
        <f>'Annexure IV-Vcosting sheet'!AB113</f>
        <v>0</v>
      </c>
      <c r="S113" s="478">
        <f>'Annexure IV-Vcosting sheet'!AC113</f>
        <v>0</v>
      </c>
      <c r="T113" s="428">
        <f>'Annexure IV-Vcosting sheet'!AD113</f>
        <v>0</v>
      </c>
      <c r="U113" s="478">
        <f>'Annexure IV-Vcosting sheet'!AE113</f>
        <v>0</v>
      </c>
      <c r="V113" s="428">
        <f>'Annexure IV-Vcosting sheet'!AF113</f>
        <v>0</v>
      </c>
      <c r="W113" s="444"/>
    </row>
    <row r="114" spans="1:23" ht="18">
      <c r="A114" s="428">
        <f t="shared" ref="A114:A116" si="6">+A113+0.01</f>
        <v>3.19</v>
      </c>
      <c r="B114" s="444" t="s">
        <v>65</v>
      </c>
      <c r="C114" s="478">
        <f>'Annexure IV-Vcosting sheet'!C114</f>
        <v>0</v>
      </c>
      <c r="D114" s="428">
        <f>'Annexure IV-Vcosting sheet'!D114</f>
        <v>0</v>
      </c>
      <c r="E114" s="478">
        <f>'Annexure IV-Vcosting sheet'!I114</f>
        <v>0</v>
      </c>
      <c r="F114" s="428">
        <f>'Annexure IV-Vcosting sheet'!J114</f>
        <v>0</v>
      </c>
      <c r="G114" s="469">
        <f>'Annexure IV-Vcosting sheet'!K114</f>
        <v>0</v>
      </c>
      <c r="H114" s="469">
        <f>'Annexure IV-Vcosting sheet'!L114</f>
        <v>0</v>
      </c>
      <c r="I114" s="478">
        <f>'Annexure IV-Vcosting sheet'!O114</f>
        <v>0</v>
      </c>
      <c r="J114" s="428">
        <f>'Annexure IV-Vcosting sheet'!P114</f>
        <v>0</v>
      </c>
      <c r="K114" s="428">
        <f>'Annexure IV-Vcosting sheet'!S114</f>
        <v>0</v>
      </c>
      <c r="L114" s="478">
        <f>'Annexure IV-Vcosting sheet'!T114</f>
        <v>0</v>
      </c>
      <c r="M114" s="428">
        <f>'Annexure IV-Vcosting sheet'!U114</f>
        <v>0</v>
      </c>
      <c r="N114" s="478">
        <f>'Annexure IV-Vcosting sheet'!V114</f>
        <v>0</v>
      </c>
      <c r="O114" s="428">
        <f>'Annexure IV-Vcosting sheet'!W114</f>
        <v>0</v>
      </c>
      <c r="P114" s="478">
        <f>'Annexure IV-Vcosting sheet'!X114</f>
        <v>0</v>
      </c>
      <c r="Q114" s="428">
        <f>'Annexure IV-Vcosting sheet'!Y114</f>
        <v>0</v>
      </c>
      <c r="R114" s="428">
        <f>'Annexure IV-Vcosting sheet'!AB114</f>
        <v>0</v>
      </c>
      <c r="S114" s="478">
        <f>'Annexure IV-Vcosting sheet'!AC114</f>
        <v>0</v>
      </c>
      <c r="T114" s="428">
        <f>'Annexure IV-Vcosting sheet'!AD114</f>
        <v>0</v>
      </c>
      <c r="U114" s="478">
        <f>'Annexure IV-Vcosting sheet'!AE114</f>
        <v>0</v>
      </c>
      <c r="V114" s="428">
        <f>'Annexure IV-Vcosting sheet'!AF114</f>
        <v>0</v>
      </c>
      <c r="W114" s="444"/>
    </row>
    <row r="115" spans="1:23">
      <c r="A115" s="428">
        <f t="shared" si="6"/>
        <v>3.1999999999999997</v>
      </c>
      <c r="B115" s="444" t="s">
        <v>66</v>
      </c>
      <c r="C115" s="478">
        <f>'Annexure IV-Vcosting sheet'!C115</f>
        <v>0</v>
      </c>
      <c r="D115" s="428">
        <f>'Annexure IV-Vcosting sheet'!D115</f>
        <v>0</v>
      </c>
      <c r="E115" s="478">
        <f>'Annexure IV-Vcosting sheet'!I115</f>
        <v>0</v>
      </c>
      <c r="F115" s="428">
        <f>'Annexure IV-Vcosting sheet'!J115</f>
        <v>0</v>
      </c>
      <c r="G115" s="469">
        <f>'Annexure IV-Vcosting sheet'!K115</f>
        <v>0</v>
      </c>
      <c r="H115" s="469">
        <f>'Annexure IV-Vcosting sheet'!L115</f>
        <v>0</v>
      </c>
      <c r="I115" s="478">
        <f>'Annexure IV-Vcosting sheet'!O115</f>
        <v>0</v>
      </c>
      <c r="J115" s="428">
        <f>'Annexure IV-Vcosting sheet'!P115</f>
        <v>0</v>
      </c>
      <c r="K115" s="428">
        <f>'Annexure IV-Vcosting sheet'!S115</f>
        <v>0</v>
      </c>
      <c r="L115" s="478">
        <f>'Annexure IV-Vcosting sheet'!T115</f>
        <v>0</v>
      </c>
      <c r="M115" s="428">
        <f>'Annexure IV-Vcosting sheet'!U115</f>
        <v>0</v>
      </c>
      <c r="N115" s="478">
        <f>'Annexure IV-Vcosting sheet'!V115</f>
        <v>0</v>
      </c>
      <c r="O115" s="428">
        <f>'Annexure IV-Vcosting sheet'!W115</f>
        <v>0</v>
      </c>
      <c r="P115" s="478">
        <f>'Annexure IV-Vcosting sheet'!X115</f>
        <v>0</v>
      </c>
      <c r="Q115" s="428">
        <f>'Annexure IV-Vcosting sheet'!Y115</f>
        <v>0</v>
      </c>
      <c r="R115" s="428">
        <f>'Annexure IV-Vcosting sheet'!AB115</f>
        <v>0</v>
      </c>
      <c r="S115" s="478">
        <f>'Annexure IV-Vcosting sheet'!AC115</f>
        <v>0</v>
      </c>
      <c r="T115" s="428">
        <f>'Annexure IV-Vcosting sheet'!AD115</f>
        <v>0</v>
      </c>
      <c r="U115" s="478">
        <f>'Annexure IV-Vcosting sheet'!AE115</f>
        <v>0</v>
      </c>
      <c r="V115" s="428">
        <f>'Annexure IV-Vcosting sheet'!AF115</f>
        <v>0</v>
      </c>
      <c r="W115" s="444"/>
    </row>
    <row r="116" spans="1:23" ht="18">
      <c r="A116" s="428">
        <f t="shared" si="6"/>
        <v>3.2099999999999995</v>
      </c>
      <c r="B116" s="444" t="s">
        <v>30</v>
      </c>
      <c r="C116" s="478">
        <f>'Annexure IV-Vcosting sheet'!C116</f>
        <v>0</v>
      </c>
      <c r="D116" s="428">
        <f>'Annexure IV-Vcosting sheet'!D116</f>
        <v>0</v>
      </c>
      <c r="E116" s="478">
        <f>'Annexure IV-Vcosting sheet'!I116</f>
        <v>0</v>
      </c>
      <c r="F116" s="428">
        <f>'Annexure IV-Vcosting sheet'!J116</f>
        <v>0</v>
      </c>
      <c r="G116" s="469">
        <f>'Annexure IV-Vcosting sheet'!K116</f>
        <v>0</v>
      </c>
      <c r="H116" s="469">
        <f>'Annexure IV-Vcosting sheet'!L116</f>
        <v>0</v>
      </c>
      <c r="I116" s="478">
        <f>'Annexure IV-Vcosting sheet'!O116</f>
        <v>0</v>
      </c>
      <c r="J116" s="428">
        <f>'Annexure IV-Vcosting sheet'!P116</f>
        <v>0</v>
      </c>
      <c r="K116" s="428">
        <f>'Annexure IV-Vcosting sheet'!S116</f>
        <v>0</v>
      </c>
      <c r="L116" s="478">
        <f>'Annexure IV-Vcosting sheet'!T116</f>
        <v>0</v>
      </c>
      <c r="M116" s="428">
        <f>'Annexure IV-Vcosting sheet'!U116</f>
        <v>0</v>
      </c>
      <c r="N116" s="478">
        <f>'Annexure IV-Vcosting sheet'!V116</f>
        <v>0</v>
      </c>
      <c r="O116" s="428">
        <f>'Annexure IV-Vcosting sheet'!W116</f>
        <v>0</v>
      </c>
      <c r="P116" s="478">
        <f>'Annexure IV-Vcosting sheet'!X116</f>
        <v>0</v>
      </c>
      <c r="Q116" s="428">
        <f>'Annexure IV-Vcosting sheet'!Y116</f>
        <v>0</v>
      </c>
      <c r="R116" s="428">
        <f>'Annexure IV-Vcosting sheet'!AB116</f>
        <v>0</v>
      </c>
      <c r="S116" s="478">
        <f>'Annexure IV-Vcosting sheet'!AC116</f>
        <v>0</v>
      </c>
      <c r="T116" s="428">
        <f>'Annexure IV-Vcosting sheet'!AD116</f>
        <v>0</v>
      </c>
      <c r="U116" s="478">
        <f>'Annexure IV-Vcosting sheet'!AE116</f>
        <v>0</v>
      </c>
      <c r="V116" s="428">
        <f>'Annexure IV-Vcosting sheet'!AF116</f>
        <v>0</v>
      </c>
      <c r="W116" s="444"/>
    </row>
    <row r="117" spans="1:23">
      <c r="A117" s="428"/>
      <c r="B117" s="445" t="s">
        <v>67</v>
      </c>
      <c r="C117" s="478">
        <f>'Annexure IV-Vcosting sheet'!C117</f>
        <v>0</v>
      </c>
      <c r="D117" s="428">
        <f>'Annexure IV-Vcosting sheet'!D117</f>
        <v>0</v>
      </c>
      <c r="E117" s="478">
        <f>'Annexure IV-Vcosting sheet'!I117</f>
        <v>0</v>
      </c>
      <c r="F117" s="428">
        <f>'Annexure IV-Vcosting sheet'!J117</f>
        <v>0</v>
      </c>
      <c r="G117" s="469">
        <f>'Annexure IV-Vcosting sheet'!K117</f>
        <v>0</v>
      </c>
      <c r="H117" s="469">
        <f>'Annexure IV-Vcosting sheet'!L117</f>
        <v>0</v>
      </c>
      <c r="I117" s="478">
        <f>'Annexure IV-Vcosting sheet'!O117</f>
        <v>0</v>
      </c>
      <c r="J117" s="428">
        <f>'Annexure IV-Vcosting sheet'!P117</f>
        <v>0</v>
      </c>
      <c r="K117" s="428">
        <f>'Annexure IV-Vcosting sheet'!S117</f>
        <v>0</v>
      </c>
      <c r="L117" s="478">
        <f>'Annexure IV-Vcosting sheet'!T117</f>
        <v>0</v>
      </c>
      <c r="M117" s="428">
        <f>'Annexure IV-Vcosting sheet'!U117</f>
        <v>0</v>
      </c>
      <c r="N117" s="478">
        <f>'Annexure IV-Vcosting sheet'!V117</f>
        <v>0</v>
      </c>
      <c r="O117" s="428">
        <f>'Annexure IV-Vcosting sheet'!W117</f>
        <v>0</v>
      </c>
      <c r="P117" s="478">
        <f>'Annexure IV-Vcosting sheet'!X117</f>
        <v>0</v>
      </c>
      <c r="Q117" s="428">
        <f>'Annexure IV-Vcosting sheet'!Y117</f>
        <v>0</v>
      </c>
      <c r="R117" s="428">
        <f>'Annexure IV-Vcosting sheet'!AB117</f>
        <v>0</v>
      </c>
      <c r="S117" s="478">
        <f>'Annexure IV-Vcosting sheet'!AC117</f>
        <v>0</v>
      </c>
      <c r="T117" s="428">
        <f>'Annexure IV-Vcosting sheet'!AD117</f>
        <v>0</v>
      </c>
      <c r="U117" s="478">
        <f>'Annexure IV-Vcosting sheet'!AE117</f>
        <v>0</v>
      </c>
      <c r="V117" s="428">
        <f>'Annexure IV-Vcosting sheet'!AF117</f>
        <v>0</v>
      </c>
      <c r="W117" s="445"/>
    </row>
    <row r="118" spans="1:23">
      <c r="A118" s="428"/>
      <c r="B118" s="446" t="s">
        <v>68</v>
      </c>
      <c r="C118" s="478">
        <f>'Annexure IV-Vcosting sheet'!C118</f>
        <v>0</v>
      </c>
      <c r="D118" s="428">
        <f>'Annexure IV-Vcosting sheet'!D118</f>
        <v>0</v>
      </c>
      <c r="E118" s="478">
        <f>'Annexure IV-Vcosting sheet'!I118</f>
        <v>0</v>
      </c>
      <c r="F118" s="428">
        <f>'Annexure IV-Vcosting sheet'!J118</f>
        <v>0</v>
      </c>
      <c r="G118" s="469">
        <f>'Annexure IV-Vcosting sheet'!K118</f>
        <v>0</v>
      </c>
      <c r="H118" s="469">
        <f>'Annexure IV-Vcosting sheet'!L118</f>
        <v>0</v>
      </c>
      <c r="I118" s="478">
        <f>'Annexure IV-Vcosting sheet'!O118</f>
        <v>0</v>
      </c>
      <c r="J118" s="428">
        <f>'Annexure IV-Vcosting sheet'!P118</f>
        <v>0</v>
      </c>
      <c r="K118" s="428">
        <f>'Annexure IV-Vcosting sheet'!S118</f>
        <v>0</v>
      </c>
      <c r="L118" s="478">
        <f>'Annexure IV-Vcosting sheet'!T118</f>
        <v>0</v>
      </c>
      <c r="M118" s="428">
        <f>'Annexure IV-Vcosting sheet'!U118</f>
        <v>0</v>
      </c>
      <c r="N118" s="478">
        <f>'Annexure IV-Vcosting sheet'!V118</f>
        <v>0</v>
      </c>
      <c r="O118" s="428">
        <f>'Annexure IV-Vcosting sheet'!W118</f>
        <v>0</v>
      </c>
      <c r="P118" s="478">
        <f>'Annexure IV-Vcosting sheet'!X118</f>
        <v>0</v>
      </c>
      <c r="Q118" s="428">
        <f>'Annexure IV-Vcosting sheet'!Y118</f>
        <v>0</v>
      </c>
      <c r="R118" s="428">
        <f>'Annexure IV-Vcosting sheet'!AB118</f>
        <v>0</v>
      </c>
      <c r="S118" s="478">
        <f>'Annexure IV-Vcosting sheet'!AC118</f>
        <v>0</v>
      </c>
      <c r="T118" s="428">
        <f>'Annexure IV-Vcosting sheet'!AD118</f>
        <v>0</v>
      </c>
      <c r="U118" s="478">
        <f>'Annexure IV-Vcosting sheet'!AE118</f>
        <v>0</v>
      </c>
      <c r="V118" s="428">
        <f>'Annexure IV-Vcosting sheet'!AF118</f>
        <v>0</v>
      </c>
      <c r="W118" s="446"/>
    </row>
    <row r="119" spans="1:23" ht="18">
      <c r="A119" s="428">
        <v>3.22</v>
      </c>
      <c r="B119" s="440" t="s">
        <v>69</v>
      </c>
      <c r="C119" s="478">
        <f>'Annexure IV-Vcosting sheet'!C119</f>
        <v>0</v>
      </c>
      <c r="D119" s="428">
        <f>'Annexure IV-Vcosting sheet'!D119</f>
        <v>0</v>
      </c>
      <c r="E119" s="478">
        <f>'Annexure IV-Vcosting sheet'!I119</f>
        <v>0</v>
      </c>
      <c r="F119" s="428">
        <f>'Annexure IV-Vcosting sheet'!J119</f>
        <v>0</v>
      </c>
      <c r="G119" s="469">
        <f>'Annexure IV-Vcosting sheet'!K119</f>
        <v>0</v>
      </c>
      <c r="H119" s="469">
        <f>'Annexure IV-Vcosting sheet'!L119</f>
        <v>0</v>
      </c>
      <c r="I119" s="478">
        <f>'Annexure IV-Vcosting sheet'!O119</f>
        <v>0</v>
      </c>
      <c r="J119" s="428">
        <f>'Annexure IV-Vcosting sheet'!P119</f>
        <v>0</v>
      </c>
      <c r="K119" s="428">
        <f>'Annexure IV-Vcosting sheet'!S119</f>
        <v>0</v>
      </c>
      <c r="L119" s="478">
        <f>'Annexure IV-Vcosting sheet'!T119</f>
        <v>0</v>
      </c>
      <c r="M119" s="428">
        <f>'Annexure IV-Vcosting sheet'!U119</f>
        <v>0</v>
      </c>
      <c r="N119" s="478">
        <f>'Annexure IV-Vcosting sheet'!V119</f>
        <v>0</v>
      </c>
      <c r="O119" s="428">
        <f>'Annexure IV-Vcosting sheet'!W119</f>
        <v>0</v>
      </c>
      <c r="P119" s="478">
        <f>'Annexure IV-Vcosting sheet'!X119</f>
        <v>0</v>
      </c>
      <c r="Q119" s="428">
        <f>'Annexure IV-Vcosting sheet'!Y119</f>
        <v>0</v>
      </c>
      <c r="R119" s="428">
        <f>'Annexure IV-Vcosting sheet'!AB119</f>
        <v>0</v>
      </c>
      <c r="S119" s="478">
        <f>'Annexure IV-Vcosting sheet'!AC119</f>
        <v>0</v>
      </c>
      <c r="T119" s="428">
        <f>'Annexure IV-Vcosting sheet'!AD119</f>
        <v>0</v>
      </c>
      <c r="U119" s="478">
        <f>'Annexure IV-Vcosting sheet'!AE119</f>
        <v>0</v>
      </c>
      <c r="V119" s="428">
        <f>'Annexure IV-Vcosting sheet'!AF119</f>
        <v>0</v>
      </c>
      <c r="W119" s="439"/>
    </row>
    <row r="120" spans="1:23">
      <c r="A120" s="428">
        <f t="shared" ref="A120:A121" si="7">+A119+0.01</f>
        <v>3.23</v>
      </c>
      <c r="B120" s="440" t="s">
        <v>34</v>
      </c>
      <c r="C120" s="478">
        <f>'Annexure IV-Vcosting sheet'!C120</f>
        <v>0</v>
      </c>
      <c r="D120" s="428">
        <f>'Annexure IV-Vcosting sheet'!D120</f>
        <v>0</v>
      </c>
      <c r="E120" s="478">
        <f>'Annexure IV-Vcosting sheet'!I120</f>
        <v>0</v>
      </c>
      <c r="F120" s="428">
        <f>'Annexure IV-Vcosting sheet'!J120</f>
        <v>0</v>
      </c>
      <c r="G120" s="469">
        <f>'Annexure IV-Vcosting sheet'!K120</f>
        <v>0</v>
      </c>
      <c r="H120" s="469">
        <f>'Annexure IV-Vcosting sheet'!L120</f>
        <v>0</v>
      </c>
      <c r="I120" s="478">
        <f>'Annexure IV-Vcosting sheet'!O120</f>
        <v>0</v>
      </c>
      <c r="J120" s="428">
        <f>'Annexure IV-Vcosting sheet'!P120</f>
        <v>0</v>
      </c>
      <c r="K120" s="428">
        <f>'Annexure IV-Vcosting sheet'!S120</f>
        <v>0</v>
      </c>
      <c r="L120" s="478">
        <f>'Annexure IV-Vcosting sheet'!T120</f>
        <v>0</v>
      </c>
      <c r="M120" s="428">
        <f>'Annexure IV-Vcosting sheet'!U120</f>
        <v>0</v>
      </c>
      <c r="N120" s="478">
        <f>'Annexure IV-Vcosting sheet'!V120</f>
        <v>0</v>
      </c>
      <c r="O120" s="428">
        <f>'Annexure IV-Vcosting sheet'!W120</f>
        <v>0</v>
      </c>
      <c r="P120" s="478">
        <f>'Annexure IV-Vcosting sheet'!X120</f>
        <v>0</v>
      </c>
      <c r="Q120" s="428">
        <f>'Annexure IV-Vcosting sheet'!Y120</f>
        <v>0</v>
      </c>
      <c r="R120" s="428">
        <f>'Annexure IV-Vcosting sheet'!AB120</f>
        <v>0</v>
      </c>
      <c r="S120" s="478">
        <f>'Annexure IV-Vcosting sheet'!AC120</f>
        <v>0</v>
      </c>
      <c r="T120" s="428">
        <f>'Annexure IV-Vcosting sheet'!AD120</f>
        <v>0</v>
      </c>
      <c r="U120" s="478">
        <f>'Annexure IV-Vcosting sheet'!AE120</f>
        <v>0</v>
      </c>
      <c r="V120" s="428">
        <f>'Annexure IV-Vcosting sheet'!AF120</f>
        <v>0</v>
      </c>
      <c r="W120" s="439"/>
    </row>
    <row r="121" spans="1:23" ht="27">
      <c r="A121" s="428">
        <f t="shared" si="7"/>
        <v>3.2399999999999998</v>
      </c>
      <c r="B121" s="434" t="s">
        <v>70</v>
      </c>
      <c r="C121" s="478">
        <f>'Annexure IV-Vcosting sheet'!C121</f>
        <v>0</v>
      </c>
      <c r="D121" s="428">
        <f>'Annexure IV-Vcosting sheet'!D121</f>
        <v>0</v>
      </c>
      <c r="E121" s="478">
        <f>'Annexure IV-Vcosting sheet'!I121</f>
        <v>0</v>
      </c>
      <c r="F121" s="428">
        <f>'Annexure IV-Vcosting sheet'!J121</f>
        <v>0</v>
      </c>
      <c r="G121" s="469">
        <f>'Annexure IV-Vcosting sheet'!K121</f>
        <v>0</v>
      </c>
      <c r="H121" s="469">
        <f>'Annexure IV-Vcosting sheet'!L121</f>
        <v>0</v>
      </c>
      <c r="I121" s="478">
        <f>'Annexure IV-Vcosting sheet'!O121</f>
        <v>0</v>
      </c>
      <c r="J121" s="428">
        <f>'Annexure IV-Vcosting sheet'!P121</f>
        <v>0</v>
      </c>
      <c r="K121" s="428">
        <f>'Annexure IV-Vcosting sheet'!S121</f>
        <v>0</v>
      </c>
      <c r="L121" s="478">
        <f>'Annexure IV-Vcosting sheet'!T121</f>
        <v>0</v>
      </c>
      <c r="M121" s="428">
        <f>'Annexure IV-Vcosting sheet'!U121</f>
        <v>0</v>
      </c>
      <c r="N121" s="478">
        <f>'Annexure IV-Vcosting sheet'!V121</f>
        <v>0</v>
      </c>
      <c r="O121" s="428">
        <f>'Annexure IV-Vcosting sheet'!W121</f>
        <v>0</v>
      </c>
      <c r="P121" s="478">
        <f>'Annexure IV-Vcosting sheet'!X121</f>
        <v>0</v>
      </c>
      <c r="Q121" s="428">
        <f>'Annexure IV-Vcosting sheet'!Y121</f>
        <v>0</v>
      </c>
      <c r="R121" s="428">
        <f>'Annexure IV-Vcosting sheet'!AB121</f>
        <v>0</v>
      </c>
      <c r="S121" s="478">
        <f>'Annexure IV-Vcosting sheet'!AC121</f>
        <v>0</v>
      </c>
      <c r="T121" s="428">
        <f>'Annexure IV-Vcosting sheet'!AD121</f>
        <v>0</v>
      </c>
      <c r="U121" s="478">
        <f>'Annexure IV-Vcosting sheet'!AE121</f>
        <v>0</v>
      </c>
      <c r="V121" s="428">
        <f>'Annexure IV-Vcosting sheet'!AF121</f>
        <v>0</v>
      </c>
      <c r="W121" s="439"/>
    </row>
    <row r="122" spans="1:23">
      <c r="B122" s="440" t="s">
        <v>71</v>
      </c>
      <c r="C122" s="478">
        <f>'Annexure IV-Vcosting sheet'!C122</f>
        <v>0</v>
      </c>
      <c r="D122" s="428">
        <f>'Annexure IV-Vcosting sheet'!D122</f>
        <v>0</v>
      </c>
      <c r="E122" s="478">
        <f>'Annexure IV-Vcosting sheet'!I122</f>
        <v>0</v>
      </c>
      <c r="F122" s="428">
        <f>'Annexure IV-Vcosting sheet'!J122</f>
        <v>0</v>
      </c>
      <c r="G122" s="469">
        <f>'Annexure IV-Vcosting sheet'!K122</f>
        <v>0</v>
      </c>
      <c r="H122" s="469">
        <f>'Annexure IV-Vcosting sheet'!L122</f>
        <v>0</v>
      </c>
      <c r="I122" s="478">
        <f>'Annexure IV-Vcosting sheet'!O122</f>
        <v>0</v>
      </c>
      <c r="J122" s="428">
        <f>'Annexure IV-Vcosting sheet'!P122</f>
        <v>0</v>
      </c>
      <c r="K122" s="428">
        <f>'Annexure IV-Vcosting sheet'!S122</f>
        <v>0</v>
      </c>
      <c r="L122" s="478">
        <f>'Annexure IV-Vcosting sheet'!T122</f>
        <v>0</v>
      </c>
      <c r="M122" s="428">
        <f>'Annexure IV-Vcosting sheet'!U122</f>
        <v>0</v>
      </c>
      <c r="N122" s="478">
        <f>'Annexure IV-Vcosting sheet'!V122</f>
        <v>0</v>
      </c>
      <c r="O122" s="428">
        <f>'Annexure IV-Vcosting sheet'!W122</f>
        <v>0</v>
      </c>
      <c r="P122" s="478">
        <f>'Annexure IV-Vcosting sheet'!X122</f>
        <v>0</v>
      </c>
      <c r="Q122" s="428">
        <f>'Annexure IV-Vcosting sheet'!Y122</f>
        <v>0</v>
      </c>
      <c r="R122" s="428">
        <f>'Annexure IV-Vcosting sheet'!AB122</f>
        <v>0</v>
      </c>
      <c r="S122" s="478">
        <f>'Annexure IV-Vcosting sheet'!AC122</f>
        <v>0</v>
      </c>
      <c r="T122" s="428">
        <f>'Annexure IV-Vcosting sheet'!AD122</f>
        <v>0</v>
      </c>
      <c r="U122" s="478">
        <f>'Annexure IV-Vcosting sheet'!AE122</f>
        <v>0</v>
      </c>
      <c r="V122" s="428">
        <f>'Annexure IV-Vcosting sheet'!AF122</f>
        <v>0</v>
      </c>
      <c r="W122" s="439"/>
    </row>
    <row r="123" spans="1:23">
      <c r="A123" s="428" t="s">
        <v>37</v>
      </c>
      <c r="B123" s="434" t="s">
        <v>72</v>
      </c>
      <c r="C123" s="478">
        <f>'Annexure IV-Vcosting sheet'!C123</f>
        <v>0</v>
      </c>
      <c r="D123" s="428">
        <f>'Annexure IV-Vcosting sheet'!D123</f>
        <v>0</v>
      </c>
      <c r="E123" s="478">
        <f>'Annexure IV-Vcosting sheet'!I123</f>
        <v>0</v>
      </c>
      <c r="F123" s="428">
        <f>'Annexure IV-Vcosting sheet'!J123</f>
        <v>0</v>
      </c>
      <c r="G123" s="469">
        <f>'Annexure IV-Vcosting sheet'!K123</f>
        <v>0</v>
      </c>
      <c r="H123" s="469">
        <f>'Annexure IV-Vcosting sheet'!L123</f>
        <v>0</v>
      </c>
      <c r="I123" s="478">
        <f>'Annexure IV-Vcosting sheet'!O123</f>
        <v>0</v>
      </c>
      <c r="J123" s="428">
        <f>'Annexure IV-Vcosting sheet'!P123</f>
        <v>0</v>
      </c>
      <c r="K123" s="428">
        <f>'Annexure IV-Vcosting sheet'!S123</f>
        <v>0</v>
      </c>
      <c r="L123" s="478">
        <f>'Annexure IV-Vcosting sheet'!T123</f>
        <v>0</v>
      </c>
      <c r="M123" s="428">
        <f>'Annexure IV-Vcosting sheet'!U123</f>
        <v>0</v>
      </c>
      <c r="N123" s="478">
        <f>'Annexure IV-Vcosting sheet'!V123</f>
        <v>0</v>
      </c>
      <c r="O123" s="428">
        <f>'Annexure IV-Vcosting sheet'!W123</f>
        <v>0</v>
      </c>
      <c r="P123" s="478">
        <f>'Annexure IV-Vcosting sheet'!X123</f>
        <v>0</v>
      </c>
      <c r="Q123" s="428">
        <f>'Annexure IV-Vcosting sheet'!Y123</f>
        <v>0</v>
      </c>
      <c r="R123" s="428">
        <f>'Annexure IV-Vcosting sheet'!AB123</f>
        <v>0</v>
      </c>
      <c r="S123" s="478">
        <f>'Annexure IV-Vcosting sheet'!AC123</f>
        <v>0</v>
      </c>
      <c r="T123" s="428">
        <f>'Annexure IV-Vcosting sheet'!AD123</f>
        <v>0</v>
      </c>
      <c r="U123" s="478">
        <f>'Annexure IV-Vcosting sheet'!AE123</f>
        <v>0</v>
      </c>
      <c r="V123" s="428">
        <f>'Annexure IV-Vcosting sheet'!AF123</f>
        <v>0</v>
      </c>
      <c r="W123" s="434"/>
    </row>
    <row r="124" spans="1:23" ht="27">
      <c r="A124" s="428" t="s">
        <v>39</v>
      </c>
      <c r="B124" s="434" t="s">
        <v>73</v>
      </c>
      <c r="C124" s="478">
        <f>'Annexure IV-Vcosting sheet'!C124</f>
        <v>0</v>
      </c>
      <c r="D124" s="428">
        <f>'Annexure IV-Vcosting sheet'!D124</f>
        <v>0</v>
      </c>
      <c r="E124" s="478">
        <f>'Annexure IV-Vcosting sheet'!I124</f>
        <v>0</v>
      </c>
      <c r="F124" s="428">
        <f>'Annexure IV-Vcosting sheet'!J124</f>
        <v>0</v>
      </c>
      <c r="G124" s="469">
        <f>'Annexure IV-Vcosting sheet'!K124</f>
        <v>0</v>
      </c>
      <c r="H124" s="469">
        <f>'Annexure IV-Vcosting sheet'!L124</f>
        <v>0</v>
      </c>
      <c r="I124" s="478">
        <f>'Annexure IV-Vcosting sheet'!O124</f>
        <v>0</v>
      </c>
      <c r="J124" s="428">
        <f>'Annexure IV-Vcosting sheet'!P124</f>
        <v>0</v>
      </c>
      <c r="K124" s="428">
        <f>'Annexure IV-Vcosting sheet'!S124</f>
        <v>0</v>
      </c>
      <c r="L124" s="478">
        <f>'Annexure IV-Vcosting sheet'!T124</f>
        <v>0</v>
      </c>
      <c r="M124" s="428">
        <f>'Annexure IV-Vcosting sheet'!U124</f>
        <v>0</v>
      </c>
      <c r="N124" s="478">
        <f>'Annexure IV-Vcosting sheet'!V124</f>
        <v>0</v>
      </c>
      <c r="O124" s="428">
        <f>'Annexure IV-Vcosting sheet'!W124</f>
        <v>0</v>
      </c>
      <c r="P124" s="478">
        <f>'Annexure IV-Vcosting sheet'!X124</f>
        <v>0</v>
      </c>
      <c r="Q124" s="428">
        <f>'Annexure IV-Vcosting sheet'!Y124</f>
        <v>0</v>
      </c>
      <c r="R124" s="428">
        <f>'Annexure IV-Vcosting sheet'!AB124</f>
        <v>0</v>
      </c>
      <c r="S124" s="478">
        <f>'Annexure IV-Vcosting sheet'!AC124</f>
        <v>0</v>
      </c>
      <c r="T124" s="428">
        <f>'Annexure IV-Vcosting sheet'!AD124</f>
        <v>0</v>
      </c>
      <c r="U124" s="478">
        <f>'Annexure IV-Vcosting sheet'!AE124</f>
        <v>0</v>
      </c>
      <c r="V124" s="428">
        <f>'Annexure IV-Vcosting sheet'!AF124</f>
        <v>0</v>
      </c>
      <c r="W124" s="434"/>
    </row>
    <row r="125" spans="1:23" ht="27">
      <c r="A125" s="428" t="s">
        <v>41</v>
      </c>
      <c r="B125" s="434" t="s">
        <v>74</v>
      </c>
      <c r="C125" s="478">
        <f>'Annexure IV-Vcosting sheet'!C125</f>
        <v>0</v>
      </c>
      <c r="D125" s="428">
        <f>'Annexure IV-Vcosting sheet'!D125</f>
        <v>0</v>
      </c>
      <c r="E125" s="478">
        <f>'Annexure IV-Vcosting sheet'!I125</f>
        <v>0</v>
      </c>
      <c r="F125" s="428">
        <f>'Annexure IV-Vcosting sheet'!J125</f>
        <v>0</v>
      </c>
      <c r="G125" s="469">
        <f>'Annexure IV-Vcosting sheet'!K125</f>
        <v>0</v>
      </c>
      <c r="H125" s="469">
        <f>'Annexure IV-Vcosting sheet'!L125</f>
        <v>0</v>
      </c>
      <c r="I125" s="478">
        <f>'Annexure IV-Vcosting sheet'!O125</f>
        <v>0</v>
      </c>
      <c r="J125" s="428">
        <f>'Annexure IV-Vcosting sheet'!P125</f>
        <v>0</v>
      </c>
      <c r="K125" s="428">
        <f>'Annexure IV-Vcosting sheet'!S125</f>
        <v>0</v>
      </c>
      <c r="L125" s="478">
        <f>'Annexure IV-Vcosting sheet'!T125</f>
        <v>0</v>
      </c>
      <c r="M125" s="428">
        <f>'Annexure IV-Vcosting sheet'!U125</f>
        <v>0</v>
      </c>
      <c r="N125" s="478">
        <f>'Annexure IV-Vcosting sheet'!V125</f>
        <v>0</v>
      </c>
      <c r="O125" s="428">
        <f>'Annexure IV-Vcosting sheet'!W125</f>
        <v>0</v>
      </c>
      <c r="P125" s="478">
        <f>'Annexure IV-Vcosting sheet'!X125</f>
        <v>0</v>
      </c>
      <c r="Q125" s="428">
        <f>'Annexure IV-Vcosting sheet'!Y125</f>
        <v>0</v>
      </c>
      <c r="R125" s="428">
        <f>'Annexure IV-Vcosting sheet'!AB125</f>
        <v>0</v>
      </c>
      <c r="S125" s="478">
        <f>'Annexure IV-Vcosting sheet'!AC125</f>
        <v>0</v>
      </c>
      <c r="T125" s="428">
        <f>'Annexure IV-Vcosting sheet'!AD125</f>
        <v>0</v>
      </c>
      <c r="U125" s="478">
        <f>'Annexure IV-Vcosting sheet'!AE125</f>
        <v>0</v>
      </c>
      <c r="V125" s="428">
        <f>'Annexure IV-Vcosting sheet'!AF125</f>
        <v>0</v>
      </c>
      <c r="W125" s="434"/>
    </row>
    <row r="126" spans="1:23" ht="36">
      <c r="A126" s="428" t="s">
        <v>43</v>
      </c>
      <c r="B126" s="434" t="s">
        <v>75</v>
      </c>
      <c r="C126" s="478">
        <f>'Annexure IV-Vcosting sheet'!C126</f>
        <v>0</v>
      </c>
      <c r="D126" s="428">
        <f>'Annexure IV-Vcosting sheet'!D126</f>
        <v>0</v>
      </c>
      <c r="E126" s="478">
        <f>'Annexure IV-Vcosting sheet'!I126</f>
        <v>0</v>
      </c>
      <c r="F126" s="428">
        <f>'Annexure IV-Vcosting sheet'!J126</f>
        <v>0</v>
      </c>
      <c r="G126" s="469">
        <f>'Annexure IV-Vcosting sheet'!K126</f>
        <v>0</v>
      </c>
      <c r="H126" s="469">
        <f>'Annexure IV-Vcosting sheet'!L126</f>
        <v>0</v>
      </c>
      <c r="I126" s="478">
        <f>'Annexure IV-Vcosting sheet'!O126</f>
        <v>0</v>
      </c>
      <c r="J126" s="428">
        <f>'Annexure IV-Vcosting sheet'!P126</f>
        <v>0</v>
      </c>
      <c r="K126" s="428">
        <f>'Annexure IV-Vcosting sheet'!S126</f>
        <v>0</v>
      </c>
      <c r="L126" s="478">
        <f>'Annexure IV-Vcosting sheet'!T126</f>
        <v>0</v>
      </c>
      <c r="M126" s="428">
        <f>'Annexure IV-Vcosting sheet'!U126</f>
        <v>0</v>
      </c>
      <c r="N126" s="478">
        <f>'Annexure IV-Vcosting sheet'!V126</f>
        <v>0</v>
      </c>
      <c r="O126" s="428">
        <f>'Annexure IV-Vcosting sheet'!W126</f>
        <v>0</v>
      </c>
      <c r="P126" s="478">
        <f>'Annexure IV-Vcosting sheet'!X126</f>
        <v>0</v>
      </c>
      <c r="Q126" s="428">
        <f>'Annexure IV-Vcosting sheet'!Y126</f>
        <v>0</v>
      </c>
      <c r="R126" s="428">
        <f>'Annexure IV-Vcosting sheet'!AB126</f>
        <v>0</v>
      </c>
      <c r="S126" s="478">
        <f>'Annexure IV-Vcosting sheet'!AC126</f>
        <v>0</v>
      </c>
      <c r="T126" s="428">
        <f>'Annexure IV-Vcosting sheet'!AD126</f>
        <v>0</v>
      </c>
      <c r="U126" s="478">
        <f>'Annexure IV-Vcosting sheet'!AE126</f>
        <v>0</v>
      </c>
      <c r="V126" s="428">
        <f>'Annexure IV-Vcosting sheet'!AF126</f>
        <v>0</v>
      </c>
      <c r="W126" s="434"/>
    </row>
    <row r="127" spans="1:23" ht="18">
      <c r="A127" s="428" t="s">
        <v>45</v>
      </c>
      <c r="B127" s="434" t="s">
        <v>76</v>
      </c>
      <c r="C127" s="478">
        <f>'Annexure IV-Vcosting sheet'!C127</f>
        <v>0</v>
      </c>
      <c r="D127" s="428">
        <f>'Annexure IV-Vcosting sheet'!D127</f>
        <v>0</v>
      </c>
      <c r="E127" s="478">
        <f>'Annexure IV-Vcosting sheet'!I127</f>
        <v>0</v>
      </c>
      <c r="F127" s="428">
        <f>'Annexure IV-Vcosting sheet'!J127</f>
        <v>0</v>
      </c>
      <c r="G127" s="469">
        <f>'Annexure IV-Vcosting sheet'!K127</f>
        <v>0</v>
      </c>
      <c r="H127" s="469">
        <f>'Annexure IV-Vcosting sheet'!L127</f>
        <v>0</v>
      </c>
      <c r="I127" s="478">
        <f>'Annexure IV-Vcosting sheet'!O127</f>
        <v>0</v>
      </c>
      <c r="J127" s="428">
        <f>'Annexure IV-Vcosting sheet'!P127</f>
        <v>0</v>
      </c>
      <c r="K127" s="428">
        <f>'Annexure IV-Vcosting sheet'!S127</f>
        <v>0</v>
      </c>
      <c r="L127" s="478">
        <f>'Annexure IV-Vcosting sheet'!T127</f>
        <v>0</v>
      </c>
      <c r="M127" s="428">
        <f>'Annexure IV-Vcosting sheet'!U127</f>
        <v>0</v>
      </c>
      <c r="N127" s="478">
        <f>'Annexure IV-Vcosting sheet'!V127</f>
        <v>0</v>
      </c>
      <c r="O127" s="428">
        <f>'Annexure IV-Vcosting sheet'!W127</f>
        <v>0</v>
      </c>
      <c r="P127" s="478">
        <f>'Annexure IV-Vcosting sheet'!X127</f>
        <v>0</v>
      </c>
      <c r="Q127" s="428">
        <f>'Annexure IV-Vcosting sheet'!Y127</f>
        <v>0</v>
      </c>
      <c r="R127" s="428">
        <f>'Annexure IV-Vcosting sheet'!AB127</f>
        <v>0</v>
      </c>
      <c r="S127" s="478">
        <f>'Annexure IV-Vcosting sheet'!AC127</f>
        <v>0</v>
      </c>
      <c r="T127" s="428">
        <f>'Annexure IV-Vcosting sheet'!AD127</f>
        <v>0</v>
      </c>
      <c r="U127" s="478">
        <f>'Annexure IV-Vcosting sheet'!AE127</f>
        <v>0</v>
      </c>
      <c r="V127" s="428">
        <f>'Annexure IV-Vcosting sheet'!AF127</f>
        <v>0</v>
      </c>
      <c r="W127" s="434"/>
    </row>
    <row r="128" spans="1:23" ht="18">
      <c r="A128" s="428" t="s">
        <v>47</v>
      </c>
      <c r="B128" s="434" t="s">
        <v>46</v>
      </c>
      <c r="C128" s="478">
        <f>'Annexure IV-Vcosting sheet'!C128</f>
        <v>0</v>
      </c>
      <c r="D128" s="428">
        <f>'Annexure IV-Vcosting sheet'!D128</f>
        <v>0</v>
      </c>
      <c r="E128" s="478">
        <f>'Annexure IV-Vcosting sheet'!I128</f>
        <v>0</v>
      </c>
      <c r="F128" s="428">
        <f>'Annexure IV-Vcosting sheet'!J128</f>
        <v>0</v>
      </c>
      <c r="G128" s="469">
        <f>'Annexure IV-Vcosting sheet'!K128</f>
        <v>0</v>
      </c>
      <c r="H128" s="469">
        <f>'Annexure IV-Vcosting sheet'!L128</f>
        <v>0</v>
      </c>
      <c r="I128" s="478">
        <f>'Annexure IV-Vcosting sheet'!O128</f>
        <v>0</v>
      </c>
      <c r="J128" s="428">
        <f>'Annexure IV-Vcosting sheet'!P128</f>
        <v>0</v>
      </c>
      <c r="K128" s="428">
        <f>'Annexure IV-Vcosting sheet'!S128</f>
        <v>0</v>
      </c>
      <c r="L128" s="478">
        <f>'Annexure IV-Vcosting sheet'!T128</f>
        <v>0</v>
      </c>
      <c r="M128" s="428">
        <f>'Annexure IV-Vcosting sheet'!U128</f>
        <v>0</v>
      </c>
      <c r="N128" s="478">
        <f>'Annexure IV-Vcosting sheet'!V128</f>
        <v>0</v>
      </c>
      <c r="O128" s="428">
        <f>'Annexure IV-Vcosting sheet'!W128</f>
        <v>0</v>
      </c>
      <c r="P128" s="478">
        <f>'Annexure IV-Vcosting sheet'!X128</f>
        <v>0</v>
      </c>
      <c r="Q128" s="428">
        <f>'Annexure IV-Vcosting sheet'!Y128</f>
        <v>0</v>
      </c>
      <c r="R128" s="428">
        <f>'Annexure IV-Vcosting sheet'!AB128</f>
        <v>0</v>
      </c>
      <c r="S128" s="478">
        <f>'Annexure IV-Vcosting sheet'!AC128</f>
        <v>0</v>
      </c>
      <c r="T128" s="428">
        <f>'Annexure IV-Vcosting sheet'!AD128</f>
        <v>0</v>
      </c>
      <c r="U128" s="478">
        <f>'Annexure IV-Vcosting sheet'!AE128</f>
        <v>0</v>
      </c>
      <c r="V128" s="428">
        <f>'Annexure IV-Vcosting sheet'!AF128</f>
        <v>0</v>
      </c>
      <c r="W128" s="434"/>
    </row>
    <row r="129" spans="1:23" ht="27">
      <c r="A129" s="428">
        <v>3.25</v>
      </c>
      <c r="B129" s="434" t="s">
        <v>77</v>
      </c>
      <c r="C129" s="478">
        <f>'Annexure IV-Vcosting sheet'!C129</f>
        <v>0</v>
      </c>
      <c r="D129" s="428">
        <f>'Annexure IV-Vcosting sheet'!D129</f>
        <v>0</v>
      </c>
      <c r="E129" s="478">
        <f>'Annexure IV-Vcosting sheet'!I129</f>
        <v>0</v>
      </c>
      <c r="F129" s="428">
        <f>'Annexure IV-Vcosting sheet'!J129</f>
        <v>0</v>
      </c>
      <c r="G129" s="469">
        <f>'Annexure IV-Vcosting sheet'!K129</f>
        <v>0</v>
      </c>
      <c r="H129" s="469">
        <f>'Annexure IV-Vcosting sheet'!L129</f>
        <v>0</v>
      </c>
      <c r="I129" s="478">
        <f>'Annexure IV-Vcosting sheet'!O129</f>
        <v>0</v>
      </c>
      <c r="J129" s="428">
        <f>'Annexure IV-Vcosting sheet'!P129</f>
        <v>0</v>
      </c>
      <c r="K129" s="428">
        <f>'Annexure IV-Vcosting sheet'!S129</f>
        <v>0</v>
      </c>
      <c r="L129" s="478">
        <f>'Annexure IV-Vcosting sheet'!T129</f>
        <v>0</v>
      </c>
      <c r="M129" s="428">
        <f>'Annexure IV-Vcosting sheet'!U129</f>
        <v>0</v>
      </c>
      <c r="N129" s="478">
        <f>'Annexure IV-Vcosting sheet'!V129</f>
        <v>0</v>
      </c>
      <c r="O129" s="428">
        <f>'Annexure IV-Vcosting sheet'!W129</f>
        <v>0</v>
      </c>
      <c r="P129" s="478">
        <f>'Annexure IV-Vcosting sheet'!X129</f>
        <v>0</v>
      </c>
      <c r="Q129" s="428">
        <f>'Annexure IV-Vcosting sheet'!Y129</f>
        <v>0</v>
      </c>
      <c r="R129" s="428">
        <f>'Annexure IV-Vcosting sheet'!AB129</f>
        <v>0</v>
      </c>
      <c r="S129" s="478">
        <f>'Annexure IV-Vcosting sheet'!AC129</f>
        <v>0</v>
      </c>
      <c r="T129" s="428">
        <f>'Annexure IV-Vcosting sheet'!AD129</f>
        <v>0</v>
      </c>
      <c r="U129" s="478">
        <f>'Annexure IV-Vcosting sheet'!AE129</f>
        <v>0</v>
      </c>
      <c r="V129" s="428">
        <f>'Annexure IV-Vcosting sheet'!AF129</f>
        <v>0</v>
      </c>
      <c r="W129" s="434"/>
    </row>
    <row r="130" spans="1:23" ht="27">
      <c r="A130" s="428">
        <f t="shared" ref="A130:A138" si="8">+A129+0.01</f>
        <v>3.26</v>
      </c>
      <c r="B130" s="434" t="s">
        <v>79</v>
      </c>
      <c r="C130" s="478">
        <f>'Annexure IV-Vcosting sheet'!C130</f>
        <v>0</v>
      </c>
      <c r="D130" s="428">
        <f>'Annexure IV-Vcosting sheet'!D130</f>
        <v>0</v>
      </c>
      <c r="E130" s="478">
        <f>'Annexure IV-Vcosting sheet'!I130</f>
        <v>0</v>
      </c>
      <c r="F130" s="428">
        <f>'Annexure IV-Vcosting sheet'!J130</f>
        <v>0</v>
      </c>
      <c r="G130" s="469">
        <f>'Annexure IV-Vcosting sheet'!K130</f>
        <v>0</v>
      </c>
      <c r="H130" s="469">
        <f>'Annexure IV-Vcosting sheet'!L130</f>
        <v>0</v>
      </c>
      <c r="I130" s="478">
        <f>'Annexure IV-Vcosting sheet'!O130</f>
        <v>0</v>
      </c>
      <c r="J130" s="428">
        <f>'Annexure IV-Vcosting sheet'!P130</f>
        <v>0</v>
      </c>
      <c r="K130" s="428">
        <f>'Annexure IV-Vcosting sheet'!S130</f>
        <v>0</v>
      </c>
      <c r="L130" s="478">
        <f>'Annexure IV-Vcosting sheet'!T130</f>
        <v>0</v>
      </c>
      <c r="M130" s="428">
        <f>'Annexure IV-Vcosting sheet'!U130</f>
        <v>0</v>
      </c>
      <c r="N130" s="478">
        <f>'Annexure IV-Vcosting sheet'!V130</f>
        <v>0</v>
      </c>
      <c r="O130" s="428">
        <f>'Annexure IV-Vcosting sheet'!W130</f>
        <v>0</v>
      </c>
      <c r="P130" s="478">
        <f>'Annexure IV-Vcosting sheet'!X130</f>
        <v>0</v>
      </c>
      <c r="Q130" s="428">
        <f>'Annexure IV-Vcosting sheet'!Y130</f>
        <v>0</v>
      </c>
      <c r="R130" s="428">
        <f>'Annexure IV-Vcosting sheet'!AB130</f>
        <v>0</v>
      </c>
      <c r="S130" s="478">
        <f>'Annexure IV-Vcosting sheet'!AC130</f>
        <v>0</v>
      </c>
      <c r="T130" s="428">
        <f>'Annexure IV-Vcosting sheet'!AD130</f>
        <v>0</v>
      </c>
      <c r="U130" s="478">
        <f>'Annexure IV-Vcosting sheet'!AE130</f>
        <v>0</v>
      </c>
      <c r="V130" s="428">
        <f>'Annexure IV-Vcosting sheet'!AF130</f>
        <v>0</v>
      </c>
      <c r="W130" s="434"/>
    </row>
    <row r="131" spans="1:23" ht="18">
      <c r="A131" s="428">
        <f t="shared" si="8"/>
        <v>3.2699999999999996</v>
      </c>
      <c r="B131" s="439" t="s">
        <v>80</v>
      </c>
      <c r="C131" s="478">
        <f>'Annexure IV-Vcosting sheet'!C131</f>
        <v>0</v>
      </c>
      <c r="D131" s="428">
        <f>'Annexure IV-Vcosting sheet'!D131</f>
        <v>0</v>
      </c>
      <c r="E131" s="478">
        <f>'Annexure IV-Vcosting sheet'!I131</f>
        <v>0</v>
      </c>
      <c r="F131" s="428">
        <f>'Annexure IV-Vcosting sheet'!J131</f>
        <v>0</v>
      </c>
      <c r="G131" s="469">
        <f>'Annexure IV-Vcosting sheet'!K131</f>
        <v>0</v>
      </c>
      <c r="H131" s="469">
        <f>'Annexure IV-Vcosting sheet'!L131</f>
        <v>0</v>
      </c>
      <c r="I131" s="478">
        <f>'Annexure IV-Vcosting sheet'!O131</f>
        <v>0</v>
      </c>
      <c r="J131" s="428">
        <f>'Annexure IV-Vcosting sheet'!P131</f>
        <v>0</v>
      </c>
      <c r="K131" s="428">
        <f>'Annexure IV-Vcosting sheet'!S131</f>
        <v>0</v>
      </c>
      <c r="L131" s="478">
        <f>'Annexure IV-Vcosting sheet'!T131</f>
        <v>0</v>
      </c>
      <c r="M131" s="428">
        <f>'Annexure IV-Vcosting sheet'!U131</f>
        <v>0</v>
      </c>
      <c r="N131" s="478">
        <f>'Annexure IV-Vcosting sheet'!V131</f>
        <v>0</v>
      </c>
      <c r="O131" s="428">
        <f>'Annexure IV-Vcosting sheet'!W131</f>
        <v>0</v>
      </c>
      <c r="P131" s="478">
        <f>'Annexure IV-Vcosting sheet'!X131</f>
        <v>0</v>
      </c>
      <c r="Q131" s="428">
        <f>'Annexure IV-Vcosting sheet'!Y131</f>
        <v>0</v>
      </c>
      <c r="R131" s="428">
        <f>'Annexure IV-Vcosting sheet'!AB131</f>
        <v>0</v>
      </c>
      <c r="S131" s="478">
        <f>'Annexure IV-Vcosting sheet'!AC131</f>
        <v>0</v>
      </c>
      <c r="T131" s="428">
        <f>'Annexure IV-Vcosting sheet'!AD131</f>
        <v>0</v>
      </c>
      <c r="U131" s="478">
        <f>'Annexure IV-Vcosting sheet'!AE131</f>
        <v>0</v>
      </c>
      <c r="V131" s="428">
        <f>'Annexure IV-Vcosting sheet'!AF131</f>
        <v>0</v>
      </c>
      <c r="W131" s="434"/>
    </row>
    <row r="132" spans="1:23" ht="18">
      <c r="A132" s="428">
        <f t="shared" si="8"/>
        <v>3.2799999999999994</v>
      </c>
      <c r="B132" s="439" t="s">
        <v>81</v>
      </c>
      <c r="C132" s="478">
        <f>'Annexure IV-Vcosting sheet'!C132</f>
        <v>0</v>
      </c>
      <c r="D132" s="428">
        <f>'Annexure IV-Vcosting sheet'!D132</f>
        <v>0</v>
      </c>
      <c r="E132" s="478">
        <f>'Annexure IV-Vcosting sheet'!I132</f>
        <v>0</v>
      </c>
      <c r="F132" s="428">
        <f>'Annexure IV-Vcosting sheet'!J132</f>
        <v>0</v>
      </c>
      <c r="G132" s="469">
        <f>'Annexure IV-Vcosting sheet'!K132</f>
        <v>0</v>
      </c>
      <c r="H132" s="469">
        <f>'Annexure IV-Vcosting sheet'!L132</f>
        <v>0</v>
      </c>
      <c r="I132" s="478">
        <f>'Annexure IV-Vcosting sheet'!O132</f>
        <v>0</v>
      </c>
      <c r="J132" s="428">
        <f>'Annexure IV-Vcosting sheet'!P132</f>
        <v>0</v>
      </c>
      <c r="K132" s="428">
        <f>'Annexure IV-Vcosting sheet'!S132</f>
        <v>0</v>
      </c>
      <c r="L132" s="478">
        <f>'Annexure IV-Vcosting sheet'!T132</f>
        <v>0</v>
      </c>
      <c r="M132" s="428">
        <f>'Annexure IV-Vcosting sheet'!U132</f>
        <v>0</v>
      </c>
      <c r="N132" s="478">
        <f>'Annexure IV-Vcosting sheet'!V132</f>
        <v>0</v>
      </c>
      <c r="O132" s="428">
        <f>'Annexure IV-Vcosting sheet'!W132</f>
        <v>0</v>
      </c>
      <c r="P132" s="478">
        <f>'Annexure IV-Vcosting sheet'!X132</f>
        <v>0</v>
      </c>
      <c r="Q132" s="428">
        <f>'Annexure IV-Vcosting sheet'!Y132</f>
        <v>0</v>
      </c>
      <c r="R132" s="428">
        <f>'Annexure IV-Vcosting sheet'!AB132</f>
        <v>0</v>
      </c>
      <c r="S132" s="478">
        <f>'Annexure IV-Vcosting sheet'!AC132</f>
        <v>0</v>
      </c>
      <c r="T132" s="428">
        <f>'Annexure IV-Vcosting sheet'!AD132</f>
        <v>0</v>
      </c>
      <c r="U132" s="478">
        <f>'Annexure IV-Vcosting sheet'!AE132</f>
        <v>0</v>
      </c>
      <c r="V132" s="428">
        <f>'Annexure IV-Vcosting sheet'!AF132</f>
        <v>0</v>
      </c>
      <c r="W132" s="434"/>
    </row>
    <row r="133" spans="1:23" ht="18">
      <c r="A133" s="428">
        <f t="shared" si="8"/>
        <v>3.2899999999999991</v>
      </c>
      <c r="B133" s="439" t="s">
        <v>82</v>
      </c>
      <c r="C133" s="478">
        <f>'Annexure IV-Vcosting sheet'!C133</f>
        <v>0</v>
      </c>
      <c r="D133" s="428">
        <f>'Annexure IV-Vcosting sheet'!D133</f>
        <v>0</v>
      </c>
      <c r="E133" s="478">
        <f>'Annexure IV-Vcosting sheet'!I133</f>
        <v>0</v>
      </c>
      <c r="F133" s="428">
        <f>'Annexure IV-Vcosting sheet'!J133</f>
        <v>0</v>
      </c>
      <c r="G133" s="469">
        <f>'Annexure IV-Vcosting sheet'!K133</f>
        <v>0</v>
      </c>
      <c r="H133" s="469">
        <f>'Annexure IV-Vcosting sheet'!L133</f>
        <v>0</v>
      </c>
      <c r="I133" s="478">
        <f>'Annexure IV-Vcosting sheet'!O133</f>
        <v>0</v>
      </c>
      <c r="J133" s="428">
        <f>'Annexure IV-Vcosting sheet'!P133</f>
        <v>0</v>
      </c>
      <c r="K133" s="428">
        <f>'Annexure IV-Vcosting sheet'!S133</f>
        <v>0</v>
      </c>
      <c r="L133" s="478">
        <f>'Annexure IV-Vcosting sheet'!T133</f>
        <v>0</v>
      </c>
      <c r="M133" s="428">
        <f>'Annexure IV-Vcosting sheet'!U133</f>
        <v>0</v>
      </c>
      <c r="N133" s="478">
        <f>'Annexure IV-Vcosting sheet'!V133</f>
        <v>0</v>
      </c>
      <c r="O133" s="428">
        <f>'Annexure IV-Vcosting sheet'!W133</f>
        <v>0</v>
      </c>
      <c r="P133" s="478">
        <f>'Annexure IV-Vcosting sheet'!X133</f>
        <v>0</v>
      </c>
      <c r="Q133" s="428">
        <f>'Annexure IV-Vcosting sheet'!Y133</f>
        <v>0</v>
      </c>
      <c r="R133" s="428">
        <f>'Annexure IV-Vcosting sheet'!AB133</f>
        <v>0</v>
      </c>
      <c r="S133" s="478">
        <f>'Annexure IV-Vcosting sheet'!AC133</f>
        <v>0</v>
      </c>
      <c r="T133" s="428">
        <f>'Annexure IV-Vcosting sheet'!AD133</f>
        <v>0</v>
      </c>
      <c r="U133" s="478">
        <f>'Annexure IV-Vcosting sheet'!AE133</f>
        <v>0</v>
      </c>
      <c r="V133" s="428">
        <f>'Annexure IV-Vcosting sheet'!AF133</f>
        <v>0</v>
      </c>
      <c r="W133" s="434"/>
    </row>
    <row r="134" spans="1:23" ht="18">
      <c r="A134" s="428">
        <f t="shared" si="8"/>
        <v>3.2999999999999989</v>
      </c>
      <c r="B134" s="439" t="s">
        <v>83</v>
      </c>
      <c r="C134" s="478">
        <f>'Annexure IV-Vcosting sheet'!C134</f>
        <v>0</v>
      </c>
      <c r="D134" s="428">
        <f>'Annexure IV-Vcosting sheet'!D134</f>
        <v>0</v>
      </c>
      <c r="E134" s="478">
        <f>'Annexure IV-Vcosting sheet'!I134</f>
        <v>0</v>
      </c>
      <c r="F134" s="428">
        <f>'Annexure IV-Vcosting sheet'!J134</f>
        <v>0</v>
      </c>
      <c r="G134" s="469">
        <f>'Annexure IV-Vcosting sheet'!K134</f>
        <v>0</v>
      </c>
      <c r="H134" s="469">
        <f>'Annexure IV-Vcosting sheet'!L134</f>
        <v>0</v>
      </c>
      <c r="I134" s="478">
        <f>'Annexure IV-Vcosting sheet'!O134</f>
        <v>0</v>
      </c>
      <c r="J134" s="428">
        <f>'Annexure IV-Vcosting sheet'!P134</f>
        <v>0</v>
      </c>
      <c r="K134" s="428">
        <f>'Annexure IV-Vcosting sheet'!S134</f>
        <v>0</v>
      </c>
      <c r="L134" s="478">
        <f>'Annexure IV-Vcosting sheet'!T134</f>
        <v>0</v>
      </c>
      <c r="M134" s="428">
        <f>'Annexure IV-Vcosting sheet'!U134</f>
        <v>0</v>
      </c>
      <c r="N134" s="478">
        <f>'Annexure IV-Vcosting sheet'!V134</f>
        <v>0</v>
      </c>
      <c r="O134" s="428">
        <f>'Annexure IV-Vcosting sheet'!W134</f>
        <v>0</v>
      </c>
      <c r="P134" s="478">
        <f>'Annexure IV-Vcosting sheet'!X134</f>
        <v>0</v>
      </c>
      <c r="Q134" s="428">
        <f>'Annexure IV-Vcosting sheet'!Y134</f>
        <v>0</v>
      </c>
      <c r="R134" s="428">
        <f>'Annexure IV-Vcosting sheet'!AB134</f>
        <v>0</v>
      </c>
      <c r="S134" s="478">
        <f>'Annexure IV-Vcosting sheet'!AC134</f>
        <v>0</v>
      </c>
      <c r="T134" s="428">
        <f>'Annexure IV-Vcosting sheet'!AD134</f>
        <v>0</v>
      </c>
      <c r="U134" s="478">
        <f>'Annexure IV-Vcosting sheet'!AE134</f>
        <v>0</v>
      </c>
      <c r="V134" s="428">
        <f>'Annexure IV-Vcosting sheet'!AF134</f>
        <v>0</v>
      </c>
      <c r="W134" s="434"/>
    </row>
    <row r="135" spans="1:23" ht="18">
      <c r="A135" s="428">
        <f t="shared" si="8"/>
        <v>3.3099999999999987</v>
      </c>
      <c r="B135" s="439" t="s">
        <v>84</v>
      </c>
      <c r="C135" s="478">
        <f>'Annexure IV-Vcosting sheet'!C135</f>
        <v>0</v>
      </c>
      <c r="D135" s="428">
        <f>'Annexure IV-Vcosting sheet'!D135</f>
        <v>0</v>
      </c>
      <c r="E135" s="478">
        <f>'Annexure IV-Vcosting sheet'!I135</f>
        <v>0</v>
      </c>
      <c r="F135" s="428">
        <f>'Annexure IV-Vcosting sheet'!J135</f>
        <v>0</v>
      </c>
      <c r="G135" s="469">
        <f>'Annexure IV-Vcosting sheet'!K135</f>
        <v>0</v>
      </c>
      <c r="H135" s="469">
        <f>'Annexure IV-Vcosting sheet'!L135</f>
        <v>0</v>
      </c>
      <c r="I135" s="478">
        <f>'Annexure IV-Vcosting sheet'!O135</f>
        <v>0</v>
      </c>
      <c r="J135" s="428">
        <f>'Annexure IV-Vcosting sheet'!P135</f>
        <v>0</v>
      </c>
      <c r="K135" s="428">
        <f>'Annexure IV-Vcosting sheet'!S135</f>
        <v>0</v>
      </c>
      <c r="L135" s="478">
        <f>'Annexure IV-Vcosting sheet'!T135</f>
        <v>0</v>
      </c>
      <c r="M135" s="428">
        <f>'Annexure IV-Vcosting sheet'!U135</f>
        <v>0</v>
      </c>
      <c r="N135" s="478">
        <f>'Annexure IV-Vcosting sheet'!V135</f>
        <v>0</v>
      </c>
      <c r="O135" s="428">
        <f>'Annexure IV-Vcosting sheet'!W135</f>
        <v>0</v>
      </c>
      <c r="P135" s="478">
        <f>'Annexure IV-Vcosting sheet'!X135</f>
        <v>0</v>
      </c>
      <c r="Q135" s="428">
        <f>'Annexure IV-Vcosting sheet'!Y135</f>
        <v>0</v>
      </c>
      <c r="R135" s="428">
        <f>'Annexure IV-Vcosting sheet'!AB135</f>
        <v>0</v>
      </c>
      <c r="S135" s="478">
        <f>'Annexure IV-Vcosting sheet'!AC135</f>
        <v>0</v>
      </c>
      <c r="T135" s="428">
        <f>'Annexure IV-Vcosting sheet'!AD135</f>
        <v>0</v>
      </c>
      <c r="U135" s="478">
        <f>'Annexure IV-Vcosting sheet'!AE135</f>
        <v>0</v>
      </c>
      <c r="V135" s="428">
        <f>'Annexure IV-Vcosting sheet'!AF135</f>
        <v>0</v>
      </c>
      <c r="W135" s="434"/>
    </row>
    <row r="136" spans="1:23" ht="18">
      <c r="A136" s="428">
        <f t="shared" si="8"/>
        <v>3.3199999999999985</v>
      </c>
      <c r="B136" s="439" t="s">
        <v>85</v>
      </c>
      <c r="C136" s="478">
        <f>'Annexure IV-Vcosting sheet'!C136</f>
        <v>0</v>
      </c>
      <c r="D136" s="428">
        <f>'Annexure IV-Vcosting sheet'!D136</f>
        <v>0</v>
      </c>
      <c r="E136" s="478">
        <f>'Annexure IV-Vcosting sheet'!I136</f>
        <v>0</v>
      </c>
      <c r="F136" s="428">
        <f>'Annexure IV-Vcosting sheet'!J136</f>
        <v>0</v>
      </c>
      <c r="G136" s="469">
        <f>'Annexure IV-Vcosting sheet'!K136</f>
        <v>0</v>
      </c>
      <c r="H136" s="469">
        <f>'Annexure IV-Vcosting sheet'!L136</f>
        <v>0</v>
      </c>
      <c r="I136" s="478">
        <f>'Annexure IV-Vcosting sheet'!O136</f>
        <v>0</v>
      </c>
      <c r="J136" s="428">
        <f>'Annexure IV-Vcosting sheet'!P136</f>
        <v>0</v>
      </c>
      <c r="K136" s="428">
        <f>'Annexure IV-Vcosting sheet'!S136</f>
        <v>0</v>
      </c>
      <c r="L136" s="478">
        <f>'Annexure IV-Vcosting sheet'!T136</f>
        <v>0</v>
      </c>
      <c r="M136" s="428">
        <f>'Annexure IV-Vcosting sheet'!U136</f>
        <v>0</v>
      </c>
      <c r="N136" s="478">
        <f>'Annexure IV-Vcosting sheet'!V136</f>
        <v>0</v>
      </c>
      <c r="O136" s="428">
        <f>'Annexure IV-Vcosting sheet'!W136</f>
        <v>0</v>
      </c>
      <c r="P136" s="478">
        <f>'Annexure IV-Vcosting sheet'!X136</f>
        <v>0</v>
      </c>
      <c r="Q136" s="428">
        <f>'Annexure IV-Vcosting sheet'!Y136</f>
        <v>0</v>
      </c>
      <c r="R136" s="428">
        <f>'Annexure IV-Vcosting sheet'!AB136</f>
        <v>0</v>
      </c>
      <c r="S136" s="478">
        <f>'Annexure IV-Vcosting sheet'!AC136</f>
        <v>0</v>
      </c>
      <c r="T136" s="428">
        <f>'Annexure IV-Vcosting sheet'!AD136</f>
        <v>0</v>
      </c>
      <c r="U136" s="478">
        <f>'Annexure IV-Vcosting sheet'!AE136</f>
        <v>0</v>
      </c>
      <c r="V136" s="428">
        <f>'Annexure IV-Vcosting sheet'!AF136</f>
        <v>0</v>
      </c>
      <c r="W136" s="434"/>
    </row>
    <row r="137" spans="1:23" ht="18">
      <c r="A137" s="428">
        <f t="shared" si="8"/>
        <v>3.3299999999999983</v>
      </c>
      <c r="B137" s="439" t="s">
        <v>86</v>
      </c>
      <c r="C137" s="478">
        <f>'Annexure IV-Vcosting sheet'!C137</f>
        <v>0</v>
      </c>
      <c r="D137" s="428">
        <f>'Annexure IV-Vcosting sheet'!D137</f>
        <v>0</v>
      </c>
      <c r="E137" s="478">
        <f>'Annexure IV-Vcosting sheet'!I137</f>
        <v>0</v>
      </c>
      <c r="F137" s="428">
        <f>'Annexure IV-Vcosting sheet'!J137</f>
        <v>0</v>
      </c>
      <c r="G137" s="469">
        <f>'Annexure IV-Vcosting sheet'!K137</f>
        <v>0</v>
      </c>
      <c r="H137" s="469">
        <f>'Annexure IV-Vcosting sheet'!L137</f>
        <v>0</v>
      </c>
      <c r="I137" s="478">
        <f>'Annexure IV-Vcosting sheet'!O137</f>
        <v>0</v>
      </c>
      <c r="J137" s="428">
        <f>'Annexure IV-Vcosting sheet'!P137</f>
        <v>0</v>
      </c>
      <c r="K137" s="428">
        <f>'Annexure IV-Vcosting sheet'!S137</f>
        <v>0</v>
      </c>
      <c r="L137" s="478">
        <f>'Annexure IV-Vcosting sheet'!T137</f>
        <v>0</v>
      </c>
      <c r="M137" s="428">
        <f>'Annexure IV-Vcosting sheet'!U137</f>
        <v>0</v>
      </c>
      <c r="N137" s="478">
        <f>'Annexure IV-Vcosting sheet'!V137</f>
        <v>0</v>
      </c>
      <c r="O137" s="428">
        <f>'Annexure IV-Vcosting sheet'!W137</f>
        <v>0</v>
      </c>
      <c r="P137" s="478">
        <f>'Annexure IV-Vcosting sheet'!X137</f>
        <v>0</v>
      </c>
      <c r="Q137" s="428">
        <f>'Annexure IV-Vcosting sheet'!Y137</f>
        <v>0</v>
      </c>
      <c r="R137" s="428">
        <f>'Annexure IV-Vcosting sheet'!AB137</f>
        <v>0</v>
      </c>
      <c r="S137" s="478">
        <f>'Annexure IV-Vcosting sheet'!AC137</f>
        <v>0</v>
      </c>
      <c r="T137" s="428">
        <f>'Annexure IV-Vcosting sheet'!AD137</f>
        <v>0</v>
      </c>
      <c r="U137" s="478">
        <f>'Annexure IV-Vcosting sheet'!AE137</f>
        <v>0</v>
      </c>
      <c r="V137" s="428">
        <f>'Annexure IV-Vcosting sheet'!AF137</f>
        <v>0</v>
      </c>
      <c r="W137" s="434"/>
    </row>
    <row r="138" spans="1:23" ht="18">
      <c r="A138" s="428">
        <f t="shared" si="8"/>
        <v>3.3399999999999981</v>
      </c>
      <c r="B138" s="439" t="s">
        <v>87</v>
      </c>
      <c r="C138" s="478">
        <f>'Annexure IV-Vcosting sheet'!C138</f>
        <v>0</v>
      </c>
      <c r="D138" s="428">
        <f>'Annexure IV-Vcosting sheet'!D138</f>
        <v>0</v>
      </c>
      <c r="E138" s="478">
        <f>'Annexure IV-Vcosting sheet'!I138</f>
        <v>0</v>
      </c>
      <c r="F138" s="428">
        <f>'Annexure IV-Vcosting sheet'!J138</f>
        <v>0</v>
      </c>
      <c r="G138" s="469">
        <f>'Annexure IV-Vcosting sheet'!K138</f>
        <v>0</v>
      </c>
      <c r="H138" s="469">
        <f>'Annexure IV-Vcosting sheet'!L138</f>
        <v>0</v>
      </c>
      <c r="I138" s="478">
        <f>'Annexure IV-Vcosting sheet'!O138</f>
        <v>0</v>
      </c>
      <c r="J138" s="428">
        <f>'Annexure IV-Vcosting sheet'!P138</f>
        <v>0</v>
      </c>
      <c r="K138" s="428">
        <f>'Annexure IV-Vcosting sheet'!S138</f>
        <v>0</v>
      </c>
      <c r="L138" s="478">
        <f>'Annexure IV-Vcosting sheet'!T138</f>
        <v>0</v>
      </c>
      <c r="M138" s="428">
        <f>'Annexure IV-Vcosting sheet'!U138</f>
        <v>0</v>
      </c>
      <c r="N138" s="478">
        <f>'Annexure IV-Vcosting sheet'!V138</f>
        <v>0</v>
      </c>
      <c r="O138" s="428">
        <f>'Annexure IV-Vcosting sheet'!W138</f>
        <v>0</v>
      </c>
      <c r="P138" s="478">
        <f>'Annexure IV-Vcosting sheet'!X138</f>
        <v>0</v>
      </c>
      <c r="Q138" s="428">
        <f>'Annexure IV-Vcosting sheet'!Y138</f>
        <v>0</v>
      </c>
      <c r="R138" s="428">
        <f>'Annexure IV-Vcosting sheet'!AB138</f>
        <v>0</v>
      </c>
      <c r="S138" s="478">
        <f>'Annexure IV-Vcosting sheet'!AC138</f>
        <v>0</v>
      </c>
      <c r="T138" s="428">
        <f>'Annexure IV-Vcosting sheet'!AD138</f>
        <v>0</v>
      </c>
      <c r="U138" s="478">
        <f>'Annexure IV-Vcosting sheet'!AE138</f>
        <v>0</v>
      </c>
      <c r="V138" s="428">
        <f>'Annexure IV-Vcosting sheet'!AF138</f>
        <v>0</v>
      </c>
      <c r="W138" s="434"/>
    </row>
    <row r="139" spans="1:23" ht="18">
      <c r="A139" s="428">
        <v>3.35</v>
      </c>
      <c r="B139" s="439" t="s">
        <v>88</v>
      </c>
      <c r="C139" s="478">
        <f>'Annexure IV-Vcosting sheet'!C139</f>
        <v>0</v>
      </c>
      <c r="D139" s="428">
        <f>'Annexure IV-Vcosting sheet'!D139</f>
        <v>0</v>
      </c>
      <c r="E139" s="478">
        <f>'Annexure IV-Vcosting sheet'!I139</f>
        <v>0</v>
      </c>
      <c r="F139" s="428">
        <f>'Annexure IV-Vcosting sheet'!J139</f>
        <v>0</v>
      </c>
      <c r="G139" s="469">
        <f>'Annexure IV-Vcosting sheet'!K139</f>
        <v>0</v>
      </c>
      <c r="H139" s="469">
        <f>'Annexure IV-Vcosting sheet'!L139</f>
        <v>0</v>
      </c>
      <c r="I139" s="478">
        <f>'Annexure IV-Vcosting sheet'!O139</f>
        <v>0</v>
      </c>
      <c r="J139" s="428">
        <f>'Annexure IV-Vcosting sheet'!P139</f>
        <v>0</v>
      </c>
      <c r="K139" s="428">
        <f>'Annexure IV-Vcosting sheet'!S139</f>
        <v>0</v>
      </c>
      <c r="L139" s="478">
        <f>'Annexure IV-Vcosting sheet'!T139</f>
        <v>0</v>
      </c>
      <c r="M139" s="428">
        <f>'Annexure IV-Vcosting sheet'!U139</f>
        <v>0</v>
      </c>
      <c r="N139" s="478">
        <f>'Annexure IV-Vcosting sheet'!V139</f>
        <v>0</v>
      </c>
      <c r="O139" s="428">
        <f>'Annexure IV-Vcosting sheet'!W139</f>
        <v>0</v>
      </c>
      <c r="P139" s="478">
        <f>'Annexure IV-Vcosting sheet'!X139</f>
        <v>0</v>
      </c>
      <c r="Q139" s="428">
        <f>'Annexure IV-Vcosting sheet'!Y139</f>
        <v>0</v>
      </c>
      <c r="R139" s="428">
        <f>'Annexure IV-Vcosting sheet'!AB139</f>
        <v>0</v>
      </c>
      <c r="S139" s="478">
        <f>'Annexure IV-Vcosting sheet'!AC139</f>
        <v>0</v>
      </c>
      <c r="T139" s="428">
        <f>'Annexure IV-Vcosting sheet'!AD139</f>
        <v>0</v>
      </c>
      <c r="U139" s="478">
        <f>'Annexure IV-Vcosting sheet'!AE139</f>
        <v>0</v>
      </c>
      <c r="V139" s="428">
        <f>'Annexure IV-Vcosting sheet'!AF139</f>
        <v>0</v>
      </c>
      <c r="W139" s="434"/>
    </row>
    <row r="140" spans="1:23" ht="18">
      <c r="A140" s="428">
        <v>3.36</v>
      </c>
      <c r="B140" s="439" t="s">
        <v>89</v>
      </c>
      <c r="C140" s="478">
        <f>'Annexure IV-Vcosting sheet'!C140</f>
        <v>0</v>
      </c>
      <c r="D140" s="428">
        <f>'Annexure IV-Vcosting sheet'!D140</f>
        <v>0</v>
      </c>
      <c r="E140" s="478">
        <f>'Annexure IV-Vcosting sheet'!I140</f>
        <v>0</v>
      </c>
      <c r="F140" s="428">
        <f>'Annexure IV-Vcosting sheet'!J140</f>
        <v>0</v>
      </c>
      <c r="G140" s="469">
        <f>'Annexure IV-Vcosting sheet'!K140</f>
        <v>0</v>
      </c>
      <c r="H140" s="469">
        <f>'Annexure IV-Vcosting sheet'!L140</f>
        <v>0</v>
      </c>
      <c r="I140" s="478">
        <f>'Annexure IV-Vcosting sheet'!O140</f>
        <v>0</v>
      </c>
      <c r="J140" s="428">
        <f>'Annexure IV-Vcosting sheet'!P140</f>
        <v>0</v>
      </c>
      <c r="K140" s="428">
        <f>'Annexure IV-Vcosting sheet'!S140</f>
        <v>0</v>
      </c>
      <c r="L140" s="478">
        <f>'Annexure IV-Vcosting sheet'!T140</f>
        <v>0</v>
      </c>
      <c r="M140" s="428">
        <f>'Annexure IV-Vcosting sheet'!U140</f>
        <v>0</v>
      </c>
      <c r="N140" s="478">
        <f>'Annexure IV-Vcosting sheet'!V140</f>
        <v>0</v>
      </c>
      <c r="O140" s="428">
        <f>'Annexure IV-Vcosting sheet'!W140</f>
        <v>0</v>
      </c>
      <c r="P140" s="478">
        <f>'Annexure IV-Vcosting sheet'!X140</f>
        <v>0</v>
      </c>
      <c r="Q140" s="428">
        <f>'Annexure IV-Vcosting sheet'!Y140</f>
        <v>0</v>
      </c>
      <c r="R140" s="428">
        <f>'Annexure IV-Vcosting sheet'!AB140</f>
        <v>0</v>
      </c>
      <c r="S140" s="478">
        <f>'Annexure IV-Vcosting sheet'!AC140</f>
        <v>0</v>
      </c>
      <c r="T140" s="428">
        <f>'Annexure IV-Vcosting sheet'!AD140</f>
        <v>0</v>
      </c>
      <c r="U140" s="478">
        <f>'Annexure IV-Vcosting sheet'!AE140</f>
        <v>0</v>
      </c>
      <c r="V140" s="428">
        <f>'Annexure IV-Vcosting sheet'!AF140</f>
        <v>0</v>
      </c>
      <c r="W140" s="434"/>
    </row>
    <row r="141" spans="1:23">
      <c r="A141" s="428"/>
      <c r="B141" s="430" t="s">
        <v>61</v>
      </c>
      <c r="C141" s="478">
        <f>'Annexure IV-Vcosting sheet'!C141</f>
        <v>0</v>
      </c>
      <c r="D141" s="428">
        <f>'Annexure IV-Vcosting sheet'!D141</f>
        <v>0</v>
      </c>
      <c r="E141" s="478">
        <f>'Annexure IV-Vcosting sheet'!I141</f>
        <v>0</v>
      </c>
      <c r="F141" s="428">
        <f>'Annexure IV-Vcosting sheet'!J141</f>
        <v>0</v>
      </c>
      <c r="G141" s="469">
        <f>'Annexure IV-Vcosting sheet'!K141</f>
        <v>0</v>
      </c>
      <c r="H141" s="469">
        <f>'Annexure IV-Vcosting sheet'!L141</f>
        <v>0</v>
      </c>
      <c r="I141" s="478">
        <f>'Annexure IV-Vcosting sheet'!O141</f>
        <v>0</v>
      </c>
      <c r="J141" s="428">
        <f>'Annexure IV-Vcosting sheet'!P141</f>
        <v>0</v>
      </c>
      <c r="K141" s="428">
        <f>'Annexure IV-Vcosting sheet'!S141</f>
        <v>0</v>
      </c>
      <c r="L141" s="478">
        <f>'Annexure IV-Vcosting sheet'!T141</f>
        <v>0</v>
      </c>
      <c r="M141" s="428">
        <f>'Annexure IV-Vcosting sheet'!U141</f>
        <v>0</v>
      </c>
      <c r="N141" s="478">
        <f>'Annexure IV-Vcosting sheet'!V141</f>
        <v>0</v>
      </c>
      <c r="O141" s="428">
        <f>'Annexure IV-Vcosting sheet'!W141</f>
        <v>0</v>
      </c>
      <c r="P141" s="478">
        <f>'Annexure IV-Vcosting sheet'!X141</f>
        <v>0</v>
      </c>
      <c r="Q141" s="428">
        <f>'Annexure IV-Vcosting sheet'!Y141</f>
        <v>0</v>
      </c>
      <c r="R141" s="428">
        <f>'Annexure IV-Vcosting sheet'!AB141</f>
        <v>0</v>
      </c>
      <c r="S141" s="478">
        <f>'Annexure IV-Vcosting sheet'!AC141</f>
        <v>0</v>
      </c>
      <c r="T141" s="428">
        <f>'Annexure IV-Vcosting sheet'!AD141</f>
        <v>0</v>
      </c>
      <c r="U141" s="478">
        <f>'Annexure IV-Vcosting sheet'!AE141</f>
        <v>0</v>
      </c>
      <c r="V141" s="428">
        <f>'Annexure IV-Vcosting sheet'!AF141</f>
        <v>0</v>
      </c>
      <c r="W141" s="430"/>
    </row>
    <row r="142" spans="1:23" ht="18">
      <c r="A142" s="428"/>
      <c r="B142" s="429" t="s">
        <v>90</v>
      </c>
      <c r="C142" s="478">
        <f>'Annexure IV-Vcosting sheet'!C142</f>
        <v>0</v>
      </c>
      <c r="D142" s="428">
        <f>'Annexure IV-Vcosting sheet'!D142</f>
        <v>0</v>
      </c>
      <c r="E142" s="478">
        <f>'Annexure IV-Vcosting sheet'!I142</f>
        <v>0</v>
      </c>
      <c r="F142" s="428">
        <f>'Annexure IV-Vcosting sheet'!J142</f>
        <v>0</v>
      </c>
      <c r="G142" s="469">
        <f>'Annexure IV-Vcosting sheet'!K142</f>
        <v>0</v>
      </c>
      <c r="H142" s="469">
        <f>'Annexure IV-Vcosting sheet'!L142</f>
        <v>0</v>
      </c>
      <c r="I142" s="478">
        <f>'Annexure IV-Vcosting sheet'!O142</f>
        <v>0</v>
      </c>
      <c r="J142" s="428">
        <f>'Annexure IV-Vcosting sheet'!P142</f>
        <v>0</v>
      </c>
      <c r="K142" s="428">
        <f>'Annexure IV-Vcosting sheet'!S142</f>
        <v>0</v>
      </c>
      <c r="L142" s="478">
        <f>'Annexure IV-Vcosting sheet'!T142</f>
        <v>0</v>
      </c>
      <c r="M142" s="428">
        <f>'Annexure IV-Vcosting sheet'!U142</f>
        <v>0</v>
      </c>
      <c r="N142" s="478">
        <f>'Annexure IV-Vcosting sheet'!V142</f>
        <v>0</v>
      </c>
      <c r="O142" s="428">
        <f>'Annexure IV-Vcosting sheet'!W142</f>
        <v>0</v>
      </c>
      <c r="P142" s="478">
        <f>'Annexure IV-Vcosting sheet'!X142</f>
        <v>0</v>
      </c>
      <c r="Q142" s="428">
        <f>'Annexure IV-Vcosting sheet'!Y142</f>
        <v>0</v>
      </c>
      <c r="R142" s="428">
        <f>'Annexure IV-Vcosting sheet'!AB142</f>
        <v>0</v>
      </c>
      <c r="S142" s="478">
        <f>'Annexure IV-Vcosting sheet'!AC142</f>
        <v>0</v>
      </c>
      <c r="T142" s="428">
        <f>'Annexure IV-Vcosting sheet'!AD142</f>
        <v>0</v>
      </c>
      <c r="U142" s="478">
        <f>'Annexure IV-Vcosting sheet'!AE142</f>
        <v>0</v>
      </c>
      <c r="V142" s="428">
        <f>'Annexure IV-Vcosting sheet'!AF142</f>
        <v>0</v>
      </c>
      <c r="W142" s="429"/>
    </row>
    <row r="143" spans="1:23">
      <c r="A143" s="428"/>
      <c r="B143" s="442" t="s">
        <v>96</v>
      </c>
      <c r="C143" s="478">
        <f>'Annexure IV-Vcosting sheet'!C143</f>
        <v>0</v>
      </c>
      <c r="D143" s="428">
        <f>'Annexure IV-Vcosting sheet'!D143</f>
        <v>0</v>
      </c>
      <c r="E143" s="478">
        <f>'Annexure IV-Vcosting sheet'!I143</f>
        <v>0</v>
      </c>
      <c r="F143" s="428">
        <f>'Annexure IV-Vcosting sheet'!J143</f>
        <v>0</v>
      </c>
      <c r="G143" s="469">
        <f>'Annexure IV-Vcosting sheet'!K143</f>
        <v>0</v>
      </c>
      <c r="H143" s="469">
        <f>'Annexure IV-Vcosting sheet'!L143</f>
        <v>0</v>
      </c>
      <c r="I143" s="478">
        <f>'Annexure IV-Vcosting sheet'!O143</f>
        <v>0</v>
      </c>
      <c r="J143" s="428">
        <f>'Annexure IV-Vcosting sheet'!P143</f>
        <v>0</v>
      </c>
      <c r="K143" s="428">
        <f>'Annexure IV-Vcosting sheet'!S143</f>
        <v>0</v>
      </c>
      <c r="L143" s="478">
        <f>'Annexure IV-Vcosting sheet'!T143</f>
        <v>0</v>
      </c>
      <c r="M143" s="428">
        <f>'Annexure IV-Vcosting sheet'!U143</f>
        <v>0</v>
      </c>
      <c r="N143" s="478">
        <f>'Annexure IV-Vcosting sheet'!V143</f>
        <v>0</v>
      </c>
      <c r="O143" s="428">
        <f>'Annexure IV-Vcosting sheet'!W143</f>
        <v>0</v>
      </c>
      <c r="P143" s="478">
        <f>'Annexure IV-Vcosting sheet'!X143</f>
        <v>0</v>
      </c>
      <c r="Q143" s="428">
        <f>'Annexure IV-Vcosting sheet'!Y143</f>
        <v>0</v>
      </c>
      <c r="R143" s="428">
        <f>'Annexure IV-Vcosting sheet'!AB143</f>
        <v>0</v>
      </c>
      <c r="S143" s="478">
        <f>'Annexure IV-Vcosting sheet'!AC143</f>
        <v>0</v>
      </c>
      <c r="T143" s="428">
        <f>'Annexure IV-Vcosting sheet'!AD143</f>
        <v>0</v>
      </c>
      <c r="U143" s="478">
        <f>'Annexure IV-Vcosting sheet'!AE143</f>
        <v>0</v>
      </c>
      <c r="V143" s="428">
        <f>'Annexure IV-Vcosting sheet'!AF143</f>
        <v>0</v>
      </c>
      <c r="W143" s="442"/>
    </row>
    <row r="144" spans="1:23">
      <c r="A144" s="431">
        <v>4</v>
      </c>
      <c r="B144" s="429" t="s">
        <v>97</v>
      </c>
      <c r="C144" s="478">
        <f>'Annexure IV-Vcosting sheet'!C144</f>
        <v>0</v>
      </c>
      <c r="D144" s="428">
        <f>'Annexure IV-Vcosting sheet'!D144</f>
        <v>0</v>
      </c>
      <c r="E144" s="478">
        <f>'Annexure IV-Vcosting sheet'!I144</f>
        <v>0</v>
      </c>
      <c r="F144" s="428">
        <f>'Annexure IV-Vcosting sheet'!J144</f>
        <v>0</v>
      </c>
      <c r="G144" s="469">
        <f>'Annexure IV-Vcosting sheet'!K144</f>
        <v>0</v>
      </c>
      <c r="H144" s="469">
        <f>'Annexure IV-Vcosting sheet'!L144</f>
        <v>0</v>
      </c>
      <c r="I144" s="478">
        <f>'Annexure IV-Vcosting sheet'!O144</f>
        <v>0</v>
      </c>
      <c r="J144" s="428">
        <f>'Annexure IV-Vcosting sheet'!P144</f>
        <v>0</v>
      </c>
      <c r="K144" s="428">
        <f>'Annexure IV-Vcosting sheet'!S144</f>
        <v>0</v>
      </c>
      <c r="L144" s="478">
        <f>'Annexure IV-Vcosting sheet'!T144</f>
        <v>0</v>
      </c>
      <c r="M144" s="428">
        <f>'Annexure IV-Vcosting sheet'!U144</f>
        <v>0</v>
      </c>
      <c r="N144" s="478">
        <f>'Annexure IV-Vcosting sheet'!V144</f>
        <v>0</v>
      </c>
      <c r="O144" s="428">
        <f>'Annexure IV-Vcosting sheet'!W144</f>
        <v>0</v>
      </c>
      <c r="P144" s="478">
        <f>'Annexure IV-Vcosting sheet'!X144</f>
        <v>0</v>
      </c>
      <c r="Q144" s="428">
        <f>'Annexure IV-Vcosting sheet'!Y144</f>
        <v>0</v>
      </c>
      <c r="R144" s="428">
        <f>'Annexure IV-Vcosting sheet'!AB144</f>
        <v>0</v>
      </c>
      <c r="S144" s="478">
        <f>'Annexure IV-Vcosting sheet'!AC144</f>
        <v>0</v>
      </c>
      <c r="T144" s="428">
        <f>'Annexure IV-Vcosting sheet'!AD144</f>
        <v>0</v>
      </c>
      <c r="U144" s="478">
        <f>'Annexure IV-Vcosting sheet'!AE144</f>
        <v>0</v>
      </c>
      <c r="V144" s="428">
        <f>'Annexure IV-Vcosting sheet'!AF144</f>
        <v>0</v>
      </c>
      <c r="W144" s="429"/>
    </row>
    <row r="145" spans="1:23">
      <c r="A145" s="428">
        <v>4.01</v>
      </c>
      <c r="B145" s="433" t="s">
        <v>98</v>
      </c>
      <c r="C145" s="478">
        <f>'Annexure IV-Vcosting sheet'!C145</f>
        <v>24</v>
      </c>
      <c r="D145" s="428">
        <f>'Annexure IV-Vcosting sheet'!D145</f>
        <v>0.72</v>
      </c>
      <c r="E145" s="478">
        <f>'Annexure IV-Vcosting sheet'!I145</f>
        <v>24</v>
      </c>
      <c r="F145" s="428">
        <f>'Annexure IV-Vcosting sheet'!J145</f>
        <v>0.72</v>
      </c>
      <c r="G145" s="479">
        <f>E145/C145</f>
        <v>1</v>
      </c>
      <c r="H145" s="479">
        <f>F145/D145</f>
        <v>1</v>
      </c>
      <c r="I145" s="478">
        <f>'Annexure IV-Vcosting sheet'!O145</f>
        <v>0</v>
      </c>
      <c r="J145" s="428">
        <f>'Annexure IV-Vcosting sheet'!P145</f>
        <v>0</v>
      </c>
      <c r="K145" s="428">
        <f>'Annexure IV-Vcosting sheet'!S145</f>
        <v>0.03</v>
      </c>
      <c r="L145" s="478">
        <f>'Annexure IV-Vcosting sheet'!T145</f>
        <v>17</v>
      </c>
      <c r="M145" s="428">
        <f>'Annexure IV-Vcosting sheet'!U145</f>
        <v>0.51</v>
      </c>
      <c r="N145" s="478">
        <f>'Annexure IV-Vcosting sheet'!V145</f>
        <v>17</v>
      </c>
      <c r="O145" s="428">
        <f>'Annexure IV-Vcosting sheet'!W145</f>
        <v>0.51</v>
      </c>
      <c r="P145" s="478">
        <f>'Annexure IV-Vcosting sheet'!X145</f>
        <v>0</v>
      </c>
      <c r="Q145" s="428">
        <f>'Annexure IV-Vcosting sheet'!Y145</f>
        <v>0</v>
      </c>
      <c r="R145" s="428">
        <f>'Annexure IV-Vcosting sheet'!AB145</f>
        <v>0.03</v>
      </c>
      <c r="S145" s="478">
        <f>'Annexure IV-Vcosting sheet'!AC145</f>
        <v>17</v>
      </c>
      <c r="T145" s="428">
        <f>'Annexure IV-Vcosting sheet'!AD145</f>
        <v>0.51</v>
      </c>
      <c r="U145" s="478">
        <f>'Annexure IV-Vcosting sheet'!AE145</f>
        <v>17</v>
      </c>
      <c r="V145" s="428">
        <f>'Annexure IV-Vcosting sheet'!AF145</f>
        <v>0.51</v>
      </c>
      <c r="W145" s="433" t="s">
        <v>477</v>
      </c>
    </row>
    <row r="146" spans="1:23" ht="18">
      <c r="A146" s="428">
        <v>4.0199999999999996</v>
      </c>
      <c r="B146" s="433" t="s">
        <v>99</v>
      </c>
      <c r="C146" s="478">
        <f>'Annexure IV-Vcosting sheet'!C146</f>
        <v>0</v>
      </c>
      <c r="D146" s="428">
        <f>'Annexure IV-Vcosting sheet'!D146</f>
        <v>0</v>
      </c>
      <c r="E146" s="478">
        <f>'Annexure IV-Vcosting sheet'!I146</f>
        <v>0</v>
      </c>
      <c r="F146" s="428">
        <f>'Annexure IV-Vcosting sheet'!J146</f>
        <v>0</v>
      </c>
      <c r="G146" s="469">
        <f>'Annexure IV-Vcosting sheet'!K146</f>
        <v>0</v>
      </c>
      <c r="H146" s="469">
        <f>'Annexure IV-Vcosting sheet'!L146</f>
        <v>0</v>
      </c>
      <c r="I146" s="478">
        <f>'Annexure IV-Vcosting sheet'!O146</f>
        <v>0</v>
      </c>
      <c r="J146" s="428">
        <f>'Annexure IV-Vcosting sheet'!P146</f>
        <v>0</v>
      </c>
      <c r="K146" s="428">
        <f>'Annexure IV-Vcosting sheet'!S146</f>
        <v>0</v>
      </c>
      <c r="L146" s="478">
        <f>'Annexure IV-Vcosting sheet'!T146</f>
        <v>0</v>
      </c>
      <c r="M146" s="428">
        <f>'Annexure IV-Vcosting sheet'!U146</f>
        <v>0</v>
      </c>
      <c r="N146" s="478">
        <f>'Annexure IV-Vcosting sheet'!V146</f>
        <v>0</v>
      </c>
      <c r="O146" s="428">
        <f>'Annexure IV-Vcosting sheet'!W146</f>
        <v>0</v>
      </c>
      <c r="P146" s="478">
        <f>'Annexure IV-Vcosting sheet'!X146</f>
        <v>0</v>
      </c>
      <c r="Q146" s="428">
        <f>'Annexure IV-Vcosting sheet'!Y146</f>
        <v>0</v>
      </c>
      <c r="R146" s="428">
        <f>'Annexure IV-Vcosting sheet'!AB146</f>
        <v>0</v>
      </c>
      <c r="S146" s="478">
        <f>'Annexure IV-Vcosting sheet'!AC146</f>
        <v>0</v>
      </c>
      <c r="T146" s="428">
        <f>'Annexure IV-Vcosting sheet'!AD146</f>
        <v>0</v>
      </c>
      <c r="U146" s="478">
        <f>'Annexure IV-Vcosting sheet'!AE146</f>
        <v>0</v>
      </c>
      <c r="V146" s="428">
        <f>'Annexure IV-Vcosting sheet'!AF146</f>
        <v>0</v>
      </c>
      <c r="W146" s="433"/>
    </row>
    <row r="147" spans="1:23">
      <c r="A147" s="428"/>
      <c r="B147" s="430" t="s">
        <v>100</v>
      </c>
      <c r="C147" s="478">
        <f>'Annexure IV-Vcosting sheet'!C147</f>
        <v>24</v>
      </c>
      <c r="D147" s="428">
        <f>'Annexure IV-Vcosting sheet'!D147</f>
        <v>0.72</v>
      </c>
      <c r="E147" s="478">
        <f>'Annexure IV-Vcosting sheet'!I147</f>
        <v>24</v>
      </c>
      <c r="F147" s="428">
        <f>'Annexure IV-Vcosting sheet'!J147</f>
        <v>0.72</v>
      </c>
      <c r="G147" s="479">
        <f>E147/C147</f>
        <v>1</v>
      </c>
      <c r="H147" s="479">
        <f>F147/D147</f>
        <v>1</v>
      </c>
      <c r="I147" s="478">
        <f>'Annexure IV-Vcosting sheet'!O147</f>
        <v>0</v>
      </c>
      <c r="J147" s="428">
        <f>'Annexure IV-Vcosting sheet'!P147</f>
        <v>0</v>
      </c>
      <c r="K147" s="428">
        <f>'Annexure IV-Vcosting sheet'!S147</f>
        <v>0</v>
      </c>
      <c r="L147" s="478">
        <f>'Annexure IV-Vcosting sheet'!T147</f>
        <v>17</v>
      </c>
      <c r="M147" s="428">
        <f>'Annexure IV-Vcosting sheet'!U147</f>
        <v>0.51</v>
      </c>
      <c r="N147" s="478">
        <f>'Annexure IV-Vcosting sheet'!V147</f>
        <v>17</v>
      </c>
      <c r="O147" s="428">
        <f>'Annexure IV-Vcosting sheet'!W147</f>
        <v>0.51</v>
      </c>
      <c r="P147" s="478">
        <f>'Annexure IV-Vcosting sheet'!X147</f>
        <v>0</v>
      </c>
      <c r="Q147" s="428">
        <f>'Annexure IV-Vcosting sheet'!Y147</f>
        <v>0</v>
      </c>
      <c r="R147" s="428">
        <f>'Annexure IV-Vcosting sheet'!AB147</f>
        <v>0</v>
      </c>
      <c r="S147" s="478">
        <f>'Annexure IV-Vcosting sheet'!AC147</f>
        <v>17</v>
      </c>
      <c r="T147" s="428">
        <f>'Annexure IV-Vcosting sheet'!AD147</f>
        <v>0.51</v>
      </c>
      <c r="U147" s="478">
        <f>'Annexure IV-Vcosting sheet'!AE147</f>
        <v>17</v>
      </c>
      <c r="V147" s="428">
        <f>'Annexure IV-Vcosting sheet'!AF147</f>
        <v>0.51</v>
      </c>
      <c r="W147" s="430"/>
    </row>
    <row r="148" spans="1:23" ht="54">
      <c r="A148" s="431">
        <v>5</v>
      </c>
      <c r="B148" s="429" t="s">
        <v>101</v>
      </c>
      <c r="C148" s="478">
        <f>'Annexure IV-Vcosting sheet'!C148</f>
        <v>0</v>
      </c>
      <c r="D148" s="428">
        <f>'Annexure IV-Vcosting sheet'!D148</f>
        <v>0</v>
      </c>
      <c r="E148" s="478">
        <f>'Annexure IV-Vcosting sheet'!I148</f>
        <v>0</v>
      </c>
      <c r="F148" s="428">
        <f>'Annexure IV-Vcosting sheet'!J148</f>
        <v>0</v>
      </c>
      <c r="G148" s="469">
        <f>'Annexure IV-Vcosting sheet'!K148</f>
        <v>0</v>
      </c>
      <c r="H148" s="469">
        <f>'Annexure IV-Vcosting sheet'!L148</f>
        <v>0</v>
      </c>
      <c r="I148" s="478">
        <f>'Annexure IV-Vcosting sheet'!O148</f>
        <v>0</v>
      </c>
      <c r="J148" s="428">
        <f>'Annexure IV-Vcosting sheet'!P148</f>
        <v>0</v>
      </c>
      <c r="K148" s="428">
        <f>'Annexure IV-Vcosting sheet'!S148</f>
        <v>0</v>
      </c>
      <c r="L148" s="478">
        <f>'Annexure IV-Vcosting sheet'!T148</f>
        <v>0</v>
      </c>
      <c r="M148" s="428">
        <f>'Annexure IV-Vcosting sheet'!U148</f>
        <v>0</v>
      </c>
      <c r="N148" s="478">
        <f>'Annexure IV-Vcosting sheet'!V148</f>
        <v>0</v>
      </c>
      <c r="O148" s="428">
        <f>'Annexure IV-Vcosting sheet'!W148</f>
        <v>0</v>
      </c>
      <c r="P148" s="478">
        <f>'Annexure IV-Vcosting sheet'!X148</f>
        <v>0</v>
      </c>
      <c r="Q148" s="428">
        <f>'Annexure IV-Vcosting sheet'!Y148</f>
        <v>0</v>
      </c>
      <c r="R148" s="428">
        <f>'Annexure IV-Vcosting sheet'!AB148</f>
        <v>0</v>
      </c>
      <c r="S148" s="478">
        <f>'Annexure IV-Vcosting sheet'!AC148</f>
        <v>0</v>
      </c>
      <c r="T148" s="428">
        <f>'Annexure IV-Vcosting sheet'!AD148</f>
        <v>0</v>
      </c>
      <c r="U148" s="478">
        <f>'Annexure IV-Vcosting sheet'!AE148</f>
        <v>0</v>
      </c>
      <c r="V148" s="428">
        <f>'Annexure IV-Vcosting sheet'!AF148</f>
        <v>0</v>
      </c>
      <c r="W148" s="429"/>
    </row>
    <row r="149" spans="1:23">
      <c r="A149" s="431"/>
      <c r="B149" s="429" t="s">
        <v>102</v>
      </c>
      <c r="C149" s="478">
        <f>'Annexure IV-Vcosting sheet'!C149</f>
        <v>0</v>
      </c>
      <c r="D149" s="428">
        <f>'Annexure IV-Vcosting sheet'!D149</f>
        <v>0</v>
      </c>
      <c r="E149" s="478">
        <f>'Annexure IV-Vcosting sheet'!I149</f>
        <v>0</v>
      </c>
      <c r="F149" s="428">
        <f>'Annexure IV-Vcosting sheet'!J149</f>
        <v>0</v>
      </c>
      <c r="G149" s="469">
        <f>'Annexure IV-Vcosting sheet'!K149</f>
        <v>0</v>
      </c>
      <c r="H149" s="469">
        <f>'Annexure IV-Vcosting sheet'!L149</f>
        <v>0</v>
      </c>
      <c r="I149" s="478">
        <f>'Annexure IV-Vcosting sheet'!O149</f>
        <v>0</v>
      </c>
      <c r="J149" s="428">
        <f>'Annexure IV-Vcosting sheet'!P149</f>
        <v>0</v>
      </c>
      <c r="K149" s="428">
        <f>'Annexure IV-Vcosting sheet'!S149</f>
        <v>0</v>
      </c>
      <c r="L149" s="478">
        <f>'Annexure IV-Vcosting sheet'!T149</f>
        <v>0</v>
      </c>
      <c r="M149" s="428">
        <f>'Annexure IV-Vcosting sheet'!U149</f>
        <v>0</v>
      </c>
      <c r="N149" s="478">
        <f>'Annexure IV-Vcosting sheet'!V149</f>
        <v>0</v>
      </c>
      <c r="O149" s="428">
        <f>'Annexure IV-Vcosting sheet'!W149</f>
        <v>0</v>
      </c>
      <c r="P149" s="478">
        <f>'Annexure IV-Vcosting sheet'!X149</f>
        <v>0</v>
      </c>
      <c r="Q149" s="428">
        <f>'Annexure IV-Vcosting sheet'!Y149</f>
        <v>0</v>
      </c>
      <c r="R149" s="428">
        <f>'Annexure IV-Vcosting sheet'!AB149</f>
        <v>0</v>
      </c>
      <c r="S149" s="478">
        <f>'Annexure IV-Vcosting sheet'!AC149</f>
        <v>0</v>
      </c>
      <c r="T149" s="428">
        <f>'Annexure IV-Vcosting sheet'!AD149</f>
        <v>0</v>
      </c>
      <c r="U149" s="478">
        <f>'Annexure IV-Vcosting sheet'!AE149</f>
        <v>0</v>
      </c>
      <c r="V149" s="428">
        <f>'Annexure IV-Vcosting sheet'!AF149</f>
        <v>0</v>
      </c>
      <c r="W149" s="429"/>
    </row>
    <row r="150" spans="1:23" ht="27">
      <c r="A150" s="431">
        <f>+A148+1</f>
        <v>6</v>
      </c>
      <c r="B150" s="429" t="s">
        <v>103</v>
      </c>
      <c r="C150" s="478">
        <f>'Annexure IV-Vcosting sheet'!C150</f>
        <v>0</v>
      </c>
      <c r="D150" s="428">
        <f>'Annexure IV-Vcosting sheet'!D150</f>
        <v>0</v>
      </c>
      <c r="E150" s="478">
        <f>'Annexure IV-Vcosting sheet'!I150</f>
        <v>0</v>
      </c>
      <c r="F150" s="428">
        <f>'Annexure IV-Vcosting sheet'!J150</f>
        <v>0</v>
      </c>
      <c r="G150" s="469">
        <f>'Annexure IV-Vcosting sheet'!K150</f>
        <v>0</v>
      </c>
      <c r="H150" s="469">
        <f>'Annexure IV-Vcosting sheet'!L150</f>
        <v>0</v>
      </c>
      <c r="I150" s="478">
        <f>'Annexure IV-Vcosting sheet'!O150</f>
        <v>0</v>
      </c>
      <c r="J150" s="428">
        <f>'Annexure IV-Vcosting sheet'!P150</f>
        <v>0</v>
      </c>
      <c r="K150" s="428">
        <f>'Annexure IV-Vcosting sheet'!S150</f>
        <v>0</v>
      </c>
      <c r="L150" s="478">
        <f>'Annexure IV-Vcosting sheet'!T150</f>
        <v>0</v>
      </c>
      <c r="M150" s="428">
        <f>'Annexure IV-Vcosting sheet'!U150</f>
        <v>0</v>
      </c>
      <c r="N150" s="478">
        <f>'Annexure IV-Vcosting sheet'!V150</f>
        <v>0</v>
      </c>
      <c r="O150" s="428">
        <f>'Annexure IV-Vcosting sheet'!W150</f>
        <v>0</v>
      </c>
      <c r="P150" s="478">
        <f>'Annexure IV-Vcosting sheet'!X150</f>
        <v>0</v>
      </c>
      <c r="Q150" s="428">
        <f>'Annexure IV-Vcosting sheet'!Y150</f>
        <v>0</v>
      </c>
      <c r="R150" s="428">
        <f>'Annexure IV-Vcosting sheet'!AB150</f>
        <v>0</v>
      </c>
      <c r="S150" s="478">
        <f>'Annexure IV-Vcosting sheet'!AC150</f>
        <v>0</v>
      </c>
      <c r="T150" s="428">
        <f>'Annexure IV-Vcosting sheet'!AD150</f>
        <v>0</v>
      </c>
      <c r="U150" s="478">
        <f>'Annexure IV-Vcosting sheet'!AE150</f>
        <v>0</v>
      </c>
      <c r="V150" s="428">
        <f>'Annexure IV-Vcosting sheet'!AF150</f>
        <v>0</v>
      </c>
      <c r="W150" s="429"/>
    </row>
    <row r="151" spans="1:23">
      <c r="A151" s="428">
        <v>6.01</v>
      </c>
      <c r="B151" s="442" t="s">
        <v>104</v>
      </c>
      <c r="C151" s="478">
        <f>'Annexure IV-Vcosting sheet'!C151</f>
        <v>0</v>
      </c>
      <c r="D151" s="428">
        <f>'Annexure IV-Vcosting sheet'!D151</f>
        <v>0</v>
      </c>
      <c r="E151" s="478">
        <f>'Annexure IV-Vcosting sheet'!I151</f>
        <v>0</v>
      </c>
      <c r="F151" s="428">
        <f>'Annexure IV-Vcosting sheet'!J151</f>
        <v>0</v>
      </c>
      <c r="G151" s="469">
        <f>'Annexure IV-Vcosting sheet'!K151</f>
        <v>0</v>
      </c>
      <c r="H151" s="469">
        <f>'Annexure IV-Vcosting sheet'!L151</f>
        <v>0</v>
      </c>
      <c r="I151" s="478">
        <f>'Annexure IV-Vcosting sheet'!O151</f>
        <v>0</v>
      </c>
      <c r="J151" s="428">
        <f>'Annexure IV-Vcosting sheet'!P151</f>
        <v>0</v>
      </c>
      <c r="K151" s="428">
        <f>'Annexure IV-Vcosting sheet'!S151</f>
        <v>0</v>
      </c>
      <c r="L151" s="478">
        <f>'Annexure IV-Vcosting sheet'!T151</f>
        <v>0</v>
      </c>
      <c r="M151" s="428">
        <f>'Annexure IV-Vcosting sheet'!U151</f>
        <v>0</v>
      </c>
      <c r="N151" s="478">
        <f>'Annexure IV-Vcosting sheet'!V151</f>
        <v>0</v>
      </c>
      <c r="O151" s="428">
        <f>'Annexure IV-Vcosting sheet'!W151</f>
        <v>0</v>
      </c>
      <c r="P151" s="478">
        <f>'Annexure IV-Vcosting sheet'!X151</f>
        <v>0</v>
      </c>
      <c r="Q151" s="428">
        <f>'Annexure IV-Vcosting sheet'!Y151</f>
        <v>0</v>
      </c>
      <c r="R151" s="428">
        <f>'Annexure IV-Vcosting sheet'!AB151</f>
        <v>0</v>
      </c>
      <c r="S151" s="478">
        <f>'Annexure IV-Vcosting sheet'!AC151</f>
        <v>0</v>
      </c>
      <c r="T151" s="428">
        <f>'Annexure IV-Vcosting sheet'!AD151</f>
        <v>0</v>
      </c>
      <c r="U151" s="478">
        <f>'Annexure IV-Vcosting sheet'!AE151</f>
        <v>0</v>
      </c>
      <c r="V151" s="428">
        <f>'Annexure IV-Vcosting sheet'!AF151</f>
        <v>0</v>
      </c>
      <c r="W151" s="442"/>
    </row>
    <row r="152" spans="1:23">
      <c r="A152" s="428"/>
      <c r="B152" s="433" t="s">
        <v>105</v>
      </c>
      <c r="C152" s="478">
        <f>'Annexure IV-Vcosting sheet'!C152</f>
        <v>0</v>
      </c>
      <c r="D152" s="428">
        <f>'Annexure IV-Vcosting sheet'!D152</f>
        <v>0</v>
      </c>
      <c r="E152" s="478">
        <f>'Annexure IV-Vcosting sheet'!I152</f>
        <v>0</v>
      </c>
      <c r="F152" s="428">
        <f>'Annexure IV-Vcosting sheet'!J152</f>
        <v>0</v>
      </c>
      <c r="G152" s="469">
        <f>'Annexure IV-Vcosting sheet'!K152</f>
        <v>0</v>
      </c>
      <c r="H152" s="469">
        <f>'Annexure IV-Vcosting sheet'!L152</f>
        <v>0</v>
      </c>
      <c r="I152" s="478">
        <f>'Annexure IV-Vcosting sheet'!O152</f>
        <v>0</v>
      </c>
      <c r="J152" s="428">
        <f>'Annexure IV-Vcosting sheet'!P152</f>
        <v>0</v>
      </c>
      <c r="K152" s="428">
        <f>'Annexure IV-Vcosting sheet'!S152</f>
        <v>0</v>
      </c>
      <c r="L152" s="478">
        <f>'Annexure IV-Vcosting sheet'!T152</f>
        <v>0</v>
      </c>
      <c r="M152" s="428">
        <f>'Annexure IV-Vcosting sheet'!U152</f>
        <v>0</v>
      </c>
      <c r="N152" s="478">
        <f>'Annexure IV-Vcosting sheet'!V152</f>
        <v>0</v>
      </c>
      <c r="O152" s="428">
        <f>'Annexure IV-Vcosting sheet'!W152</f>
        <v>0</v>
      </c>
      <c r="P152" s="478">
        <f>'Annexure IV-Vcosting sheet'!X152</f>
        <v>0</v>
      </c>
      <c r="Q152" s="428">
        <f>'Annexure IV-Vcosting sheet'!Y152</f>
        <v>0</v>
      </c>
      <c r="R152" s="428">
        <f>'Annexure IV-Vcosting sheet'!AB152</f>
        <v>0</v>
      </c>
      <c r="S152" s="478">
        <f>'Annexure IV-Vcosting sheet'!AC152</f>
        <v>0</v>
      </c>
      <c r="T152" s="428">
        <f>'Annexure IV-Vcosting sheet'!AD152</f>
        <v>0</v>
      </c>
      <c r="U152" s="478">
        <f>'Annexure IV-Vcosting sheet'!AE152</f>
        <v>0</v>
      </c>
      <c r="V152" s="428">
        <f>'Annexure IV-Vcosting sheet'!AF152</f>
        <v>0</v>
      </c>
      <c r="W152" s="433"/>
    </row>
    <row r="153" spans="1:23">
      <c r="A153" s="428"/>
      <c r="B153" s="433" t="s">
        <v>106</v>
      </c>
      <c r="C153" s="478">
        <f>'Annexure IV-Vcosting sheet'!C153</f>
        <v>0</v>
      </c>
      <c r="D153" s="428">
        <f>'Annexure IV-Vcosting sheet'!D153</f>
        <v>0</v>
      </c>
      <c r="E153" s="478">
        <f>'Annexure IV-Vcosting sheet'!I153</f>
        <v>0</v>
      </c>
      <c r="F153" s="428">
        <f>'Annexure IV-Vcosting sheet'!J153</f>
        <v>0</v>
      </c>
      <c r="G153" s="469">
        <f>'Annexure IV-Vcosting sheet'!K153</f>
        <v>0</v>
      </c>
      <c r="H153" s="469">
        <f>'Annexure IV-Vcosting sheet'!L153</f>
        <v>0</v>
      </c>
      <c r="I153" s="478">
        <f>'Annexure IV-Vcosting sheet'!O153</f>
        <v>0</v>
      </c>
      <c r="J153" s="428">
        <f>'Annexure IV-Vcosting sheet'!P153</f>
        <v>0</v>
      </c>
      <c r="K153" s="428">
        <f>'Annexure IV-Vcosting sheet'!S153</f>
        <v>0</v>
      </c>
      <c r="L153" s="478">
        <f>'Annexure IV-Vcosting sheet'!T153</f>
        <v>0</v>
      </c>
      <c r="M153" s="428">
        <f>'Annexure IV-Vcosting sheet'!U153</f>
        <v>0</v>
      </c>
      <c r="N153" s="478">
        <f>'Annexure IV-Vcosting sheet'!V153</f>
        <v>0</v>
      </c>
      <c r="O153" s="428">
        <f>'Annexure IV-Vcosting sheet'!W153</f>
        <v>0</v>
      </c>
      <c r="P153" s="478">
        <f>'Annexure IV-Vcosting sheet'!X153</f>
        <v>0</v>
      </c>
      <c r="Q153" s="428">
        <f>'Annexure IV-Vcosting sheet'!Y153</f>
        <v>0</v>
      </c>
      <c r="R153" s="428">
        <f>'Annexure IV-Vcosting sheet'!AB153</f>
        <v>0</v>
      </c>
      <c r="S153" s="478">
        <f>'Annexure IV-Vcosting sheet'!AC153</f>
        <v>0</v>
      </c>
      <c r="T153" s="428">
        <f>'Annexure IV-Vcosting sheet'!AD153</f>
        <v>0</v>
      </c>
      <c r="U153" s="478">
        <f>'Annexure IV-Vcosting sheet'!AE153</f>
        <v>0</v>
      </c>
      <c r="V153" s="428">
        <f>'Annexure IV-Vcosting sheet'!AF153</f>
        <v>0</v>
      </c>
      <c r="W153" s="433"/>
    </row>
    <row r="154" spans="1:23">
      <c r="A154" s="428"/>
      <c r="B154" s="433" t="s">
        <v>107</v>
      </c>
      <c r="C154" s="478">
        <f>'Annexure IV-Vcosting sheet'!C154</f>
        <v>0</v>
      </c>
      <c r="D154" s="428">
        <f>'Annexure IV-Vcosting sheet'!D154</f>
        <v>0</v>
      </c>
      <c r="E154" s="478">
        <f>'Annexure IV-Vcosting sheet'!I154</f>
        <v>0</v>
      </c>
      <c r="F154" s="428">
        <f>'Annexure IV-Vcosting sheet'!J154</f>
        <v>0</v>
      </c>
      <c r="G154" s="469">
        <f>'Annexure IV-Vcosting sheet'!K154</f>
        <v>0</v>
      </c>
      <c r="H154" s="469">
        <f>'Annexure IV-Vcosting sheet'!L154</f>
        <v>0</v>
      </c>
      <c r="I154" s="478">
        <f>'Annexure IV-Vcosting sheet'!O154</f>
        <v>0</v>
      </c>
      <c r="J154" s="428">
        <f>'Annexure IV-Vcosting sheet'!P154</f>
        <v>0</v>
      </c>
      <c r="K154" s="428">
        <f>'Annexure IV-Vcosting sheet'!S154</f>
        <v>0</v>
      </c>
      <c r="L154" s="478">
        <f>'Annexure IV-Vcosting sheet'!T154</f>
        <v>0</v>
      </c>
      <c r="M154" s="428">
        <f>'Annexure IV-Vcosting sheet'!U154</f>
        <v>0</v>
      </c>
      <c r="N154" s="478">
        <f>'Annexure IV-Vcosting sheet'!V154</f>
        <v>0</v>
      </c>
      <c r="O154" s="428">
        <f>'Annexure IV-Vcosting sheet'!W154</f>
        <v>0</v>
      </c>
      <c r="P154" s="478">
        <f>'Annexure IV-Vcosting sheet'!X154</f>
        <v>0</v>
      </c>
      <c r="Q154" s="428">
        <f>'Annexure IV-Vcosting sheet'!Y154</f>
        <v>0</v>
      </c>
      <c r="R154" s="428">
        <f>'Annexure IV-Vcosting sheet'!AB154</f>
        <v>0</v>
      </c>
      <c r="S154" s="478">
        <f>'Annexure IV-Vcosting sheet'!AC154</f>
        <v>0</v>
      </c>
      <c r="T154" s="428">
        <f>'Annexure IV-Vcosting sheet'!AD154</f>
        <v>0</v>
      </c>
      <c r="U154" s="478">
        <f>'Annexure IV-Vcosting sheet'!AE154</f>
        <v>0</v>
      </c>
      <c r="V154" s="428">
        <f>'Annexure IV-Vcosting sheet'!AF154</f>
        <v>0</v>
      </c>
      <c r="W154" s="433"/>
    </row>
    <row r="155" spans="1:23">
      <c r="A155" s="428"/>
      <c r="B155" s="433" t="s">
        <v>108</v>
      </c>
      <c r="C155" s="478">
        <f>'Annexure IV-Vcosting sheet'!C155</f>
        <v>0</v>
      </c>
      <c r="D155" s="428">
        <f>'Annexure IV-Vcosting sheet'!D155</f>
        <v>0</v>
      </c>
      <c r="E155" s="478">
        <f>'Annexure IV-Vcosting sheet'!I155</f>
        <v>0</v>
      </c>
      <c r="F155" s="428">
        <f>'Annexure IV-Vcosting sheet'!J155</f>
        <v>0</v>
      </c>
      <c r="G155" s="469">
        <f>'Annexure IV-Vcosting sheet'!K155</f>
        <v>0</v>
      </c>
      <c r="H155" s="469">
        <f>'Annexure IV-Vcosting sheet'!L155</f>
        <v>0</v>
      </c>
      <c r="I155" s="478">
        <f>'Annexure IV-Vcosting sheet'!O155</f>
        <v>0</v>
      </c>
      <c r="J155" s="428">
        <f>'Annexure IV-Vcosting sheet'!P155</f>
        <v>0</v>
      </c>
      <c r="K155" s="428">
        <f>'Annexure IV-Vcosting sheet'!S155</f>
        <v>0</v>
      </c>
      <c r="L155" s="478">
        <f>'Annexure IV-Vcosting sheet'!T155</f>
        <v>0</v>
      </c>
      <c r="M155" s="428">
        <f>'Annexure IV-Vcosting sheet'!U155</f>
        <v>0</v>
      </c>
      <c r="N155" s="478">
        <f>'Annexure IV-Vcosting sheet'!V155</f>
        <v>0</v>
      </c>
      <c r="O155" s="428">
        <f>'Annexure IV-Vcosting sheet'!W155</f>
        <v>0</v>
      </c>
      <c r="P155" s="478">
        <f>'Annexure IV-Vcosting sheet'!X155</f>
        <v>0</v>
      </c>
      <c r="Q155" s="428">
        <f>'Annexure IV-Vcosting sheet'!Y155</f>
        <v>0</v>
      </c>
      <c r="R155" s="428">
        <f>'Annexure IV-Vcosting sheet'!AB155</f>
        <v>0</v>
      </c>
      <c r="S155" s="478">
        <f>'Annexure IV-Vcosting sheet'!AC155</f>
        <v>0</v>
      </c>
      <c r="T155" s="428">
        <f>'Annexure IV-Vcosting sheet'!AD155</f>
        <v>0</v>
      </c>
      <c r="U155" s="478">
        <f>'Annexure IV-Vcosting sheet'!AE155</f>
        <v>0</v>
      </c>
      <c r="V155" s="428">
        <f>'Annexure IV-Vcosting sheet'!AF155</f>
        <v>0</v>
      </c>
      <c r="W155" s="433"/>
    </row>
    <row r="156" spans="1:23">
      <c r="A156" s="428"/>
      <c r="B156" s="430" t="s">
        <v>100</v>
      </c>
      <c r="C156" s="478">
        <f>'Annexure IV-Vcosting sheet'!C156</f>
        <v>0</v>
      </c>
      <c r="D156" s="428">
        <f>'Annexure IV-Vcosting sheet'!D156</f>
        <v>0</v>
      </c>
      <c r="E156" s="478">
        <f>'Annexure IV-Vcosting sheet'!I156</f>
        <v>0</v>
      </c>
      <c r="F156" s="428">
        <f>'Annexure IV-Vcosting sheet'!J156</f>
        <v>0</v>
      </c>
      <c r="G156" s="469">
        <f>'Annexure IV-Vcosting sheet'!K156</f>
        <v>0</v>
      </c>
      <c r="H156" s="469">
        <f>'Annexure IV-Vcosting sheet'!L156</f>
        <v>0</v>
      </c>
      <c r="I156" s="478">
        <f>'Annexure IV-Vcosting sheet'!O156</f>
        <v>0</v>
      </c>
      <c r="J156" s="428">
        <f>'Annexure IV-Vcosting sheet'!P156</f>
        <v>0</v>
      </c>
      <c r="K156" s="428">
        <f>'Annexure IV-Vcosting sheet'!S156</f>
        <v>0</v>
      </c>
      <c r="L156" s="478">
        <f>'Annexure IV-Vcosting sheet'!T156</f>
        <v>0</v>
      </c>
      <c r="M156" s="428">
        <f>'Annexure IV-Vcosting sheet'!U156</f>
        <v>0</v>
      </c>
      <c r="N156" s="478">
        <f>'Annexure IV-Vcosting sheet'!V156</f>
        <v>0</v>
      </c>
      <c r="O156" s="428">
        <f>'Annexure IV-Vcosting sheet'!W156</f>
        <v>0</v>
      </c>
      <c r="P156" s="478">
        <f>'Annexure IV-Vcosting sheet'!X156</f>
        <v>0</v>
      </c>
      <c r="Q156" s="428">
        <f>'Annexure IV-Vcosting sheet'!Y156</f>
        <v>0</v>
      </c>
      <c r="R156" s="428">
        <f>'Annexure IV-Vcosting sheet'!AB156</f>
        <v>0</v>
      </c>
      <c r="S156" s="478">
        <f>'Annexure IV-Vcosting sheet'!AC156</f>
        <v>0</v>
      </c>
      <c r="T156" s="428">
        <f>'Annexure IV-Vcosting sheet'!AD156</f>
        <v>0</v>
      </c>
      <c r="U156" s="478">
        <f>'Annexure IV-Vcosting sheet'!AE156</f>
        <v>0</v>
      </c>
      <c r="V156" s="428">
        <f>'Annexure IV-Vcosting sheet'!AF156</f>
        <v>0</v>
      </c>
      <c r="W156" s="430"/>
    </row>
    <row r="157" spans="1:23" ht="18">
      <c r="A157" s="428">
        <f>+A151+0.01</f>
        <v>6.02</v>
      </c>
      <c r="B157" s="429" t="s">
        <v>109</v>
      </c>
      <c r="C157" s="478">
        <f>'Annexure IV-Vcosting sheet'!C157</f>
        <v>0</v>
      </c>
      <c r="D157" s="428">
        <f>'Annexure IV-Vcosting sheet'!D157</f>
        <v>0</v>
      </c>
      <c r="E157" s="478">
        <f>'Annexure IV-Vcosting sheet'!I157</f>
        <v>0</v>
      </c>
      <c r="F157" s="428">
        <f>'Annexure IV-Vcosting sheet'!J157</f>
        <v>0</v>
      </c>
      <c r="G157" s="469">
        <f>'Annexure IV-Vcosting sheet'!K157</f>
        <v>0</v>
      </c>
      <c r="H157" s="469">
        <f>'Annexure IV-Vcosting sheet'!L157</f>
        <v>0</v>
      </c>
      <c r="I157" s="478">
        <f>'Annexure IV-Vcosting sheet'!O157</f>
        <v>0</v>
      </c>
      <c r="J157" s="428">
        <f>'Annexure IV-Vcosting sheet'!P157</f>
        <v>0</v>
      </c>
      <c r="K157" s="428">
        <f>'Annexure IV-Vcosting sheet'!S157</f>
        <v>0</v>
      </c>
      <c r="L157" s="478">
        <f>'Annexure IV-Vcosting sheet'!T157</f>
        <v>0</v>
      </c>
      <c r="M157" s="428">
        <f>'Annexure IV-Vcosting sheet'!U157</f>
        <v>0</v>
      </c>
      <c r="N157" s="478">
        <f>'Annexure IV-Vcosting sheet'!V157</f>
        <v>0</v>
      </c>
      <c r="O157" s="428">
        <f>'Annexure IV-Vcosting sheet'!W157</f>
        <v>0</v>
      </c>
      <c r="P157" s="478">
        <f>'Annexure IV-Vcosting sheet'!X157</f>
        <v>0</v>
      </c>
      <c r="Q157" s="428">
        <f>'Annexure IV-Vcosting sheet'!Y157</f>
        <v>0</v>
      </c>
      <c r="R157" s="428">
        <f>'Annexure IV-Vcosting sheet'!AB157</f>
        <v>0</v>
      </c>
      <c r="S157" s="478">
        <f>'Annexure IV-Vcosting sheet'!AC157</f>
        <v>0</v>
      </c>
      <c r="T157" s="428">
        <f>'Annexure IV-Vcosting sheet'!AD157</f>
        <v>0</v>
      </c>
      <c r="U157" s="478">
        <f>'Annexure IV-Vcosting sheet'!AE157</f>
        <v>0</v>
      </c>
      <c r="V157" s="428">
        <f>'Annexure IV-Vcosting sheet'!AF157</f>
        <v>0</v>
      </c>
      <c r="W157" s="429"/>
    </row>
    <row r="158" spans="1:23">
      <c r="A158" s="428"/>
      <c r="B158" s="433" t="s">
        <v>105</v>
      </c>
      <c r="C158" s="478">
        <f>'Annexure IV-Vcosting sheet'!C158</f>
        <v>0</v>
      </c>
      <c r="D158" s="428">
        <f>'Annexure IV-Vcosting sheet'!D158</f>
        <v>0</v>
      </c>
      <c r="E158" s="478">
        <f>'Annexure IV-Vcosting sheet'!I158</f>
        <v>0</v>
      </c>
      <c r="F158" s="428">
        <f>'Annexure IV-Vcosting sheet'!J158</f>
        <v>0</v>
      </c>
      <c r="G158" s="469">
        <f>'Annexure IV-Vcosting sheet'!K158</f>
        <v>0</v>
      </c>
      <c r="H158" s="469">
        <f>'Annexure IV-Vcosting sheet'!L158</f>
        <v>0</v>
      </c>
      <c r="I158" s="478">
        <f>'Annexure IV-Vcosting sheet'!O158</f>
        <v>0</v>
      </c>
      <c r="J158" s="428">
        <f>'Annexure IV-Vcosting sheet'!P158</f>
        <v>0</v>
      </c>
      <c r="K158" s="428">
        <f>'Annexure IV-Vcosting sheet'!S158</f>
        <v>0</v>
      </c>
      <c r="L158" s="478">
        <f>'Annexure IV-Vcosting sheet'!T158</f>
        <v>0</v>
      </c>
      <c r="M158" s="428">
        <f>'Annexure IV-Vcosting sheet'!U158</f>
        <v>0</v>
      </c>
      <c r="N158" s="478">
        <f>'Annexure IV-Vcosting sheet'!V158</f>
        <v>0</v>
      </c>
      <c r="O158" s="428">
        <f>'Annexure IV-Vcosting sheet'!W158</f>
        <v>0</v>
      </c>
      <c r="P158" s="478">
        <f>'Annexure IV-Vcosting sheet'!X158</f>
        <v>0</v>
      </c>
      <c r="Q158" s="428">
        <f>'Annexure IV-Vcosting sheet'!Y158</f>
        <v>0</v>
      </c>
      <c r="R158" s="428">
        <f>'Annexure IV-Vcosting sheet'!AB158</f>
        <v>0</v>
      </c>
      <c r="S158" s="478">
        <f>'Annexure IV-Vcosting sheet'!AC158</f>
        <v>0</v>
      </c>
      <c r="T158" s="428">
        <f>'Annexure IV-Vcosting sheet'!AD158</f>
        <v>0</v>
      </c>
      <c r="U158" s="478">
        <f>'Annexure IV-Vcosting sheet'!AE158</f>
        <v>0</v>
      </c>
      <c r="V158" s="428">
        <f>'Annexure IV-Vcosting sheet'!AF158</f>
        <v>0</v>
      </c>
      <c r="W158" s="433"/>
    </row>
    <row r="159" spans="1:23">
      <c r="A159" s="428"/>
      <c r="B159" s="433" t="s">
        <v>106</v>
      </c>
      <c r="C159" s="478">
        <f>'Annexure IV-Vcosting sheet'!C159</f>
        <v>0</v>
      </c>
      <c r="D159" s="428">
        <f>'Annexure IV-Vcosting sheet'!D159</f>
        <v>0</v>
      </c>
      <c r="E159" s="478">
        <f>'Annexure IV-Vcosting sheet'!I159</f>
        <v>0</v>
      </c>
      <c r="F159" s="428">
        <f>'Annexure IV-Vcosting sheet'!J159</f>
        <v>0</v>
      </c>
      <c r="G159" s="469">
        <f>'Annexure IV-Vcosting sheet'!K159</f>
        <v>0</v>
      </c>
      <c r="H159" s="469">
        <f>'Annexure IV-Vcosting sheet'!L159</f>
        <v>0</v>
      </c>
      <c r="I159" s="478">
        <f>'Annexure IV-Vcosting sheet'!O159</f>
        <v>0</v>
      </c>
      <c r="J159" s="428">
        <f>'Annexure IV-Vcosting sheet'!P159</f>
        <v>0</v>
      </c>
      <c r="K159" s="428">
        <f>'Annexure IV-Vcosting sheet'!S159</f>
        <v>0</v>
      </c>
      <c r="L159" s="478">
        <f>'Annexure IV-Vcosting sheet'!T159</f>
        <v>0</v>
      </c>
      <c r="M159" s="428">
        <f>'Annexure IV-Vcosting sheet'!U159</f>
        <v>0</v>
      </c>
      <c r="N159" s="478">
        <f>'Annexure IV-Vcosting sheet'!V159</f>
        <v>0</v>
      </c>
      <c r="O159" s="428">
        <f>'Annexure IV-Vcosting sheet'!W159</f>
        <v>0</v>
      </c>
      <c r="P159" s="478">
        <f>'Annexure IV-Vcosting sheet'!X159</f>
        <v>0</v>
      </c>
      <c r="Q159" s="428">
        <f>'Annexure IV-Vcosting sheet'!Y159</f>
        <v>0</v>
      </c>
      <c r="R159" s="428">
        <f>'Annexure IV-Vcosting sheet'!AB159</f>
        <v>0</v>
      </c>
      <c r="S159" s="478">
        <f>'Annexure IV-Vcosting sheet'!AC159</f>
        <v>0</v>
      </c>
      <c r="T159" s="428">
        <f>'Annexure IV-Vcosting sheet'!AD159</f>
        <v>0</v>
      </c>
      <c r="U159" s="478">
        <f>'Annexure IV-Vcosting sheet'!AE159</f>
        <v>0</v>
      </c>
      <c r="V159" s="428">
        <f>'Annexure IV-Vcosting sheet'!AF159</f>
        <v>0</v>
      </c>
      <c r="W159" s="433"/>
    </row>
    <row r="160" spans="1:23">
      <c r="A160" s="428"/>
      <c r="B160" s="433" t="s">
        <v>107</v>
      </c>
      <c r="C160" s="478">
        <f>'Annexure IV-Vcosting sheet'!C160</f>
        <v>0</v>
      </c>
      <c r="D160" s="428">
        <f>'Annexure IV-Vcosting sheet'!D160</f>
        <v>0</v>
      </c>
      <c r="E160" s="478">
        <f>'Annexure IV-Vcosting sheet'!I160</f>
        <v>0</v>
      </c>
      <c r="F160" s="428">
        <f>'Annexure IV-Vcosting sheet'!J160</f>
        <v>0</v>
      </c>
      <c r="G160" s="469">
        <f>'Annexure IV-Vcosting sheet'!K160</f>
        <v>0</v>
      </c>
      <c r="H160" s="469">
        <f>'Annexure IV-Vcosting sheet'!L160</f>
        <v>0</v>
      </c>
      <c r="I160" s="478">
        <f>'Annexure IV-Vcosting sheet'!O160</f>
        <v>0</v>
      </c>
      <c r="J160" s="428">
        <f>'Annexure IV-Vcosting sheet'!P160</f>
        <v>0</v>
      </c>
      <c r="K160" s="428">
        <f>'Annexure IV-Vcosting sheet'!S160</f>
        <v>0</v>
      </c>
      <c r="L160" s="478">
        <f>'Annexure IV-Vcosting sheet'!T160</f>
        <v>0</v>
      </c>
      <c r="M160" s="428">
        <f>'Annexure IV-Vcosting sheet'!U160</f>
        <v>0</v>
      </c>
      <c r="N160" s="478">
        <f>'Annexure IV-Vcosting sheet'!V160</f>
        <v>0</v>
      </c>
      <c r="O160" s="428">
        <f>'Annexure IV-Vcosting sheet'!W160</f>
        <v>0</v>
      </c>
      <c r="P160" s="478">
        <f>'Annexure IV-Vcosting sheet'!X160</f>
        <v>0</v>
      </c>
      <c r="Q160" s="428">
        <f>'Annexure IV-Vcosting sheet'!Y160</f>
        <v>0</v>
      </c>
      <c r="R160" s="428">
        <f>'Annexure IV-Vcosting sheet'!AB160</f>
        <v>0</v>
      </c>
      <c r="S160" s="478">
        <f>'Annexure IV-Vcosting sheet'!AC160</f>
        <v>0</v>
      </c>
      <c r="T160" s="428">
        <f>'Annexure IV-Vcosting sheet'!AD160</f>
        <v>0</v>
      </c>
      <c r="U160" s="478">
        <f>'Annexure IV-Vcosting sheet'!AE160</f>
        <v>0</v>
      </c>
      <c r="V160" s="428">
        <f>'Annexure IV-Vcosting sheet'!AF160</f>
        <v>0</v>
      </c>
      <c r="W160" s="433"/>
    </row>
    <row r="161" spans="1:23">
      <c r="A161" s="428"/>
      <c r="B161" s="433" t="s">
        <v>108</v>
      </c>
      <c r="C161" s="478">
        <f>'Annexure IV-Vcosting sheet'!C161</f>
        <v>0</v>
      </c>
      <c r="D161" s="428">
        <f>'Annexure IV-Vcosting sheet'!D161</f>
        <v>0</v>
      </c>
      <c r="E161" s="478">
        <f>'Annexure IV-Vcosting sheet'!I161</f>
        <v>0</v>
      </c>
      <c r="F161" s="428">
        <f>'Annexure IV-Vcosting sheet'!J161</f>
        <v>0</v>
      </c>
      <c r="G161" s="469">
        <f>'Annexure IV-Vcosting sheet'!K161</f>
        <v>0</v>
      </c>
      <c r="H161" s="469">
        <f>'Annexure IV-Vcosting sheet'!L161</f>
        <v>0</v>
      </c>
      <c r="I161" s="478">
        <f>'Annexure IV-Vcosting sheet'!O161</f>
        <v>0</v>
      </c>
      <c r="J161" s="428">
        <f>'Annexure IV-Vcosting sheet'!P161</f>
        <v>0</v>
      </c>
      <c r="K161" s="428">
        <f>'Annexure IV-Vcosting sheet'!S161</f>
        <v>0</v>
      </c>
      <c r="L161" s="478">
        <f>'Annexure IV-Vcosting sheet'!T161</f>
        <v>0</v>
      </c>
      <c r="M161" s="428">
        <f>'Annexure IV-Vcosting sheet'!U161</f>
        <v>0</v>
      </c>
      <c r="N161" s="478">
        <f>'Annexure IV-Vcosting sheet'!V161</f>
        <v>0</v>
      </c>
      <c r="O161" s="428">
        <f>'Annexure IV-Vcosting sheet'!W161</f>
        <v>0</v>
      </c>
      <c r="P161" s="478">
        <f>'Annexure IV-Vcosting sheet'!X161</f>
        <v>0</v>
      </c>
      <c r="Q161" s="428">
        <f>'Annexure IV-Vcosting sheet'!Y161</f>
        <v>0</v>
      </c>
      <c r="R161" s="428">
        <f>'Annexure IV-Vcosting sheet'!AB161</f>
        <v>0</v>
      </c>
      <c r="S161" s="478">
        <f>'Annexure IV-Vcosting sheet'!AC161</f>
        <v>0</v>
      </c>
      <c r="T161" s="428">
        <f>'Annexure IV-Vcosting sheet'!AD161</f>
        <v>0</v>
      </c>
      <c r="U161" s="478">
        <f>'Annexure IV-Vcosting sheet'!AE161</f>
        <v>0</v>
      </c>
      <c r="V161" s="428">
        <f>'Annexure IV-Vcosting sheet'!AF161</f>
        <v>0</v>
      </c>
      <c r="W161" s="433"/>
    </row>
    <row r="162" spans="1:23">
      <c r="A162" s="428"/>
      <c r="B162" s="430" t="s">
        <v>100</v>
      </c>
      <c r="C162" s="478">
        <f>'Annexure IV-Vcosting sheet'!C162</f>
        <v>0</v>
      </c>
      <c r="D162" s="428">
        <f>'Annexure IV-Vcosting sheet'!D162</f>
        <v>0</v>
      </c>
      <c r="E162" s="478">
        <f>'Annexure IV-Vcosting sheet'!I162</f>
        <v>0</v>
      </c>
      <c r="F162" s="428">
        <f>'Annexure IV-Vcosting sheet'!J162</f>
        <v>0</v>
      </c>
      <c r="G162" s="469">
        <f>'Annexure IV-Vcosting sheet'!K162</f>
        <v>0</v>
      </c>
      <c r="H162" s="469">
        <f>'Annexure IV-Vcosting sheet'!L162</f>
        <v>0</v>
      </c>
      <c r="I162" s="478">
        <f>'Annexure IV-Vcosting sheet'!O162</f>
        <v>0</v>
      </c>
      <c r="J162" s="428">
        <f>'Annexure IV-Vcosting sheet'!P162</f>
        <v>0</v>
      </c>
      <c r="K162" s="428">
        <f>'Annexure IV-Vcosting sheet'!S162</f>
        <v>0</v>
      </c>
      <c r="L162" s="478">
        <f>'Annexure IV-Vcosting sheet'!T162</f>
        <v>0</v>
      </c>
      <c r="M162" s="428">
        <f>'Annexure IV-Vcosting sheet'!U162</f>
        <v>0</v>
      </c>
      <c r="N162" s="478">
        <f>'Annexure IV-Vcosting sheet'!V162</f>
        <v>0</v>
      </c>
      <c r="O162" s="428">
        <f>'Annexure IV-Vcosting sheet'!W162</f>
        <v>0</v>
      </c>
      <c r="P162" s="478">
        <f>'Annexure IV-Vcosting sheet'!X162</f>
        <v>0</v>
      </c>
      <c r="Q162" s="428">
        <f>'Annexure IV-Vcosting sheet'!Y162</f>
        <v>0</v>
      </c>
      <c r="R162" s="428">
        <f>'Annexure IV-Vcosting sheet'!AB162</f>
        <v>0</v>
      </c>
      <c r="S162" s="478">
        <f>'Annexure IV-Vcosting sheet'!AC162</f>
        <v>0</v>
      </c>
      <c r="T162" s="428">
        <f>'Annexure IV-Vcosting sheet'!AD162</f>
        <v>0</v>
      </c>
      <c r="U162" s="478">
        <f>'Annexure IV-Vcosting sheet'!AE162</f>
        <v>0</v>
      </c>
      <c r="V162" s="428">
        <f>'Annexure IV-Vcosting sheet'!AF162</f>
        <v>0</v>
      </c>
      <c r="W162" s="430"/>
    </row>
    <row r="163" spans="1:23">
      <c r="A163" s="428">
        <v>6.03</v>
      </c>
      <c r="B163" s="429" t="s">
        <v>110</v>
      </c>
      <c r="C163" s="478">
        <f>'Annexure IV-Vcosting sheet'!C163</f>
        <v>0</v>
      </c>
      <c r="D163" s="428">
        <f>'Annexure IV-Vcosting sheet'!D163</f>
        <v>0</v>
      </c>
      <c r="E163" s="478">
        <f>'Annexure IV-Vcosting sheet'!I163</f>
        <v>0</v>
      </c>
      <c r="F163" s="428">
        <f>'Annexure IV-Vcosting sheet'!J163</f>
        <v>0</v>
      </c>
      <c r="G163" s="469">
        <f>'Annexure IV-Vcosting sheet'!K163</f>
        <v>0</v>
      </c>
      <c r="H163" s="469">
        <f>'Annexure IV-Vcosting sheet'!L163</f>
        <v>0</v>
      </c>
      <c r="I163" s="478">
        <f>'Annexure IV-Vcosting sheet'!O163</f>
        <v>0</v>
      </c>
      <c r="J163" s="428">
        <f>'Annexure IV-Vcosting sheet'!P163</f>
        <v>0</v>
      </c>
      <c r="K163" s="428">
        <f>'Annexure IV-Vcosting sheet'!S163</f>
        <v>0</v>
      </c>
      <c r="L163" s="478">
        <f>'Annexure IV-Vcosting sheet'!T163</f>
        <v>0</v>
      </c>
      <c r="M163" s="428">
        <f>'Annexure IV-Vcosting sheet'!U163</f>
        <v>0</v>
      </c>
      <c r="N163" s="478">
        <f>'Annexure IV-Vcosting sheet'!V163</f>
        <v>0</v>
      </c>
      <c r="O163" s="428">
        <f>'Annexure IV-Vcosting sheet'!W163</f>
        <v>0</v>
      </c>
      <c r="P163" s="478">
        <f>'Annexure IV-Vcosting sheet'!X163</f>
        <v>0</v>
      </c>
      <c r="Q163" s="428">
        <f>'Annexure IV-Vcosting sheet'!Y163</f>
        <v>0</v>
      </c>
      <c r="R163" s="428">
        <f>'Annexure IV-Vcosting sheet'!AB163</f>
        <v>0</v>
      </c>
      <c r="S163" s="478">
        <f>'Annexure IV-Vcosting sheet'!AC163</f>
        <v>0</v>
      </c>
      <c r="T163" s="428">
        <f>'Annexure IV-Vcosting sheet'!AD163</f>
        <v>0</v>
      </c>
      <c r="U163" s="478">
        <f>'Annexure IV-Vcosting sheet'!AE163</f>
        <v>0</v>
      </c>
      <c r="V163" s="428">
        <f>'Annexure IV-Vcosting sheet'!AF163</f>
        <v>0</v>
      </c>
      <c r="W163" s="429"/>
    </row>
    <row r="164" spans="1:23">
      <c r="A164" s="428"/>
      <c r="B164" s="433" t="s">
        <v>105</v>
      </c>
      <c r="C164" s="478">
        <f>'Annexure IV-Vcosting sheet'!C164</f>
        <v>173</v>
      </c>
      <c r="D164" s="428">
        <f>'Annexure IV-Vcosting sheet'!D164</f>
        <v>10.38</v>
      </c>
      <c r="E164" s="478">
        <f>'Annexure IV-Vcosting sheet'!I164</f>
        <v>144</v>
      </c>
      <c r="F164" s="428">
        <f>'Annexure IV-Vcosting sheet'!J164</f>
        <v>0</v>
      </c>
      <c r="G164" s="479">
        <f>E164/C164</f>
        <v>0.83236994219653182</v>
      </c>
      <c r="H164" s="479">
        <f>F164/D164</f>
        <v>0</v>
      </c>
      <c r="I164" s="478">
        <f>'Annexure IV-Vcosting sheet'!O164</f>
        <v>0</v>
      </c>
      <c r="J164" s="428">
        <f>'Annexure IV-Vcosting sheet'!P164</f>
        <v>0</v>
      </c>
      <c r="K164" s="428">
        <f>'Annexure IV-Vcosting sheet'!S164</f>
        <v>0.06</v>
      </c>
      <c r="L164" s="478">
        <f>'Annexure IV-Vcosting sheet'!T164</f>
        <v>66</v>
      </c>
      <c r="M164" s="428">
        <f>'Annexure IV-Vcosting sheet'!U164</f>
        <v>3.96</v>
      </c>
      <c r="N164" s="478">
        <f>'Annexure IV-Vcosting sheet'!V164</f>
        <v>66</v>
      </c>
      <c r="O164" s="428">
        <f>'Annexure IV-Vcosting sheet'!W164</f>
        <v>14.34</v>
      </c>
      <c r="P164" s="478">
        <f>'Annexure IV-Vcosting sheet'!X164</f>
        <v>0</v>
      </c>
      <c r="Q164" s="428">
        <f>'Annexure IV-Vcosting sheet'!Y164</f>
        <v>0</v>
      </c>
      <c r="R164" s="428">
        <f>'Annexure IV-Vcosting sheet'!AB164</f>
        <v>0.06</v>
      </c>
      <c r="S164" s="478">
        <f>'Annexure IV-Vcosting sheet'!AC164</f>
        <v>66</v>
      </c>
      <c r="T164" s="428">
        <f>'Annexure IV-Vcosting sheet'!AD164</f>
        <v>3.96</v>
      </c>
      <c r="U164" s="478">
        <f>'Annexure IV-Vcosting sheet'!AE164</f>
        <v>66</v>
      </c>
      <c r="V164" s="428">
        <f>'Annexure IV-Vcosting sheet'!AF164</f>
        <v>14.34</v>
      </c>
      <c r="W164" s="433" t="s">
        <v>477</v>
      </c>
    </row>
    <row r="165" spans="1:23">
      <c r="A165" s="428"/>
      <c r="B165" s="433" t="s">
        <v>106</v>
      </c>
      <c r="C165" s="478">
        <f>'Annexure IV-Vcosting sheet'!C165</f>
        <v>0</v>
      </c>
      <c r="D165" s="428">
        <f>'Annexure IV-Vcosting sheet'!D165</f>
        <v>0</v>
      </c>
      <c r="E165" s="478">
        <f>'Annexure IV-Vcosting sheet'!I165</f>
        <v>0</v>
      </c>
      <c r="F165" s="428">
        <f>'Annexure IV-Vcosting sheet'!J165</f>
        <v>0</v>
      </c>
      <c r="G165" s="469">
        <f>'Annexure IV-Vcosting sheet'!K165</f>
        <v>0</v>
      </c>
      <c r="H165" s="469">
        <f>'Annexure IV-Vcosting sheet'!L165</f>
        <v>0</v>
      </c>
      <c r="I165" s="478">
        <f>'Annexure IV-Vcosting sheet'!O165</f>
        <v>0</v>
      </c>
      <c r="J165" s="428">
        <f>'Annexure IV-Vcosting sheet'!P165</f>
        <v>0</v>
      </c>
      <c r="K165" s="428">
        <f>'Annexure IV-Vcosting sheet'!S165</f>
        <v>0</v>
      </c>
      <c r="L165" s="478">
        <f>'Annexure IV-Vcosting sheet'!T165</f>
        <v>0</v>
      </c>
      <c r="M165" s="428">
        <f>'Annexure IV-Vcosting sheet'!U165</f>
        <v>0</v>
      </c>
      <c r="N165" s="478">
        <f>'Annexure IV-Vcosting sheet'!V165</f>
        <v>0</v>
      </c>
      <c r="O165" s="428">
        <f>'Annexure IV-Vcosting sheet'!W165</f>
        <v>0</v>
      </c>
      <c r="P165" s="478">
        <f>'Annexure IV-Vcosting sheet'!X165</f>
        <v>0</v>
      </c>
      <c r="Q165" s="428">
        <f>'Annexure IV-Vcosting sheet'!Y165</f>
        <v>0</v>
      </c>
      <c r="R165" s="428">
        <f>'Annexure IV-Vcosting sheet'!AB165</f>
        <v>0</v>
      </c>
      <c r="S165" s="478">
        <f>'Annexure IV-Vcosting sheet'!AC165</f>
        <v>0</v>
      </c>
      <c r="T165" s="428">
        <f>'Annexure IV-Vcosting sheet'!AD165</f>
        <v>0</v>
      </c>
      <c r="U165" s="478">
        <f>'Annexure IV-Vcosting sheet'!AE165</f>
        <v>0</v>
      </c>
      <c r="V165" s="428">
        <f>'Annexure IV-Vcosting sheet'!AF165</f>
        <v>0</v>
      </c>
      <c r="W165" s="433"/>
    </row>
    <row r="166" spans="1:23">
      <c r="A166" s="428"/>
      <c r="B166" s="433" t="s">
        <v>107</v>
      </c>
      <c r="C166" s="478">
        <f>'Annexure IV-Vcosting sheet'!C166</f>
        <v>0</v>
      </c>
      <c r="D166" s="428">
        <f>'Annexure IV-Vcosting sheet'!D166</f>
        <v>0</v>
      </c>
      <c r="E166" s="478">
        <f>'Annexure IV-Vcosting sheet'!I166</f>
        <v>0</v>
      </c>
      <c r="F166" s="428">
        <f>'Annexure IV-Vcosting sheet'!J166</f>
        <v>0</v>
      </c>
      <c r="G166" s="469">
        <f>'Annexure IV-Vcosting sheet'!K166</f>
        <v>0</v>
      </c>
      <c r="H166" s="469">
        <f>'Annexure IV-Vcosting sheet'!L166</f>
        <v>0</v>
      </c>
      <c r="I166" s="478">
        <f>'Annexure IV-Vcosting sheet'!O166</f>
        <v>0</v>
      </c>
      <c r="J166" s="428">
        <f>'Annexure IV-Vcosting sheet'!P166</f>
        <v>0</v>
      </c>
      <c r="K166" s="428">
        <f>'Annexure IV-Vcosting sheet'!S166</f>
        <v>0</v>
      </c>
      <c r="L166" s="478">
        <f>'Annexure IV-Vcosting sheet'!T166</f>
        <v>0</v>
      </c>
      <c r="M166" s="428">
        <f>'Annexure IV-Vcosting sheet'!U166</f>
        <v>0</v>
      </c>
      <c r="N166" s="478">
        <f>'Annexure IV-Vcosting sheet'!V166</f>
        <v>0</v>
      </c>
      <c r="O166" s="428">
        <f>'Annexure IV-Vcosting sheet'!W166</f>
        <v>0</v>
      </c>
      <c r="P166" s="478">
        <f>'Annexure IV-Vcosting sheet'!X166</f>
        <v>0</v>
      </c>
      <c r="Q166" s="428">
        <f>'Annexure IV-Vcosting sheet'!Y166</f>
        <v>0</v>
      </c>
      <c r="R166" s="428">
        <f>'Annexure IV-Vcosting sheet'!AB166</f>
        <v>0</v>
      </c>
      <c r="S166" s="478">
        <f>'Annexure IV-Vcosting sheet'!AC166</f>
        <v>0</v>
      </c>
      <c r="T166" s="428">
        <f>'Annexure IV-Vcosting sheet'!AD166</f>
        <v>0</v>
      </c>
      <c r="U166" s="478">
        <f>'Annexure IV-Vcosting sheet'!AE166</f>
        <v>0</v>
      </c>
      <c r="V166" s="428">
        <f>'Annexure IV-Vcosting sheet'!AF166</f>
        <v>0</v>
      </c>
      <c r="W166" s="433"/>
    </row>
    <row r="167" spans="1:23">
      <c r="A167" s="428"/>
      <c r="B167" s="433" t="s">
        <v>108</v>
      </c>
      <c r="C167" s="478">
        <f>'Annexure IV-Vcosting sheet'!C167</f>
        <v>0</v>
      </c>
      <c r="D167" s="428">
        <f>'Annexure IV-Vcosting sheet'!D167</f>
        <v>0</v>
      </c>
      <c r="E167" s="478">
        <f>'Annexure IV-Vcosting sheet'!I167</f>
        <v>0</v>
      </c>
      <c r="F167" s="428">
        <f>'Annexure IV-Vcosting sheet'!J167</f>
        <v>0</v>
      </c>
      <c r="G167" s="469">
        <f>'Annexure IV-Vcosting sheet'!K167</f>
        <v>0</v>
      </c>
      <c r="H167" s="469">
        <f>'Annexure IV-Vcosting sheet'!L167</f>
        <v>0</v>
      </c>
      <c r="I167" s="478">
        <f>'Annexure IV-Vcosting sheet'!O167</f>
        <v>0</v>
      </c>
      <c r="J167" s="428">
        <f>'Annexure IV-Vcosting sheet'!P167</f>
        <v>0</v>
      </c>
      <c r="K167" s="428">
        <f>'Annexure IV-Vcosting sheet'!S167</f>
        <v>0</v>
      </c>
      <c r="L167" s="478">
        <f>'Annexure IV-Vcosting sheet'!T167</f>
        <v>0</v>
      </c>
      <c r="M167" s="428">
        <f>'Annexure IV-Vcosting sheet'!U167</f>
        <v>0</v>
      </c>
      <c r="N167" s="478">
        <f>'Annexure IV-Vcosting sheet'!V167</f>
        <v>0</v>
      </c>
      <c r="O167" s="428">
        <f>'Annexure IV-Vcosting sheet'!W167</f>
        <v>0</v>
      </c>
      <c r="P167" s="478">
        <f>'Annexure IV-Vcosting sheet'!X167</f>
        <v>0</v>
      </c>
      <c r="Q167" s="428">
        <f>'Annexure IV-Vcosting sheet'!Y167</f>
        <v>0</v>
      </c>
      <c r="R167" s="428">
        <f>'Annexure IV-Vcosting sheet'!AB167</f>
        <v>0</v>
      </c>
      <c r="S167" s="478">
        <f>'Annexure IV-Vcosting sheet'!AC167</f>
        <v>0</v>
      </c>
      <c r="T167" s="428">
        <f>'Annexure IV-Vcosting sheet'!AD167</f>
        <v>0</v>
      </c>
      <c r="U167" s="478">
        <f>'Annexure IV-Vcosting sheet'!AE167</f>
        <v>0</v>
      </c>
      <c r="V167" s="428">
        <f>'Annexure IV-Vcosting sheet'!AF167</f>
        <v>0</v>
      </c>
      <c r="W167" s="433"/>
    </row>
    <row r="168" spans="1:23">
      <c r="A168" s="428"/>
      <c r="B168" s="430" t="s">
        <v>100</v>
      </c>
      <c r="C168" s="478">
        <f>'Annexure IV-Vcosting sheet'!C168</f>
        <v>173</v>
      </c>
      <c r="D168" s="428">
        <f>'Annexure IV-Vcosting sheet'!D168</f>
        <v>10.38</v>
      </c>
      <c r="E168" s="478">
        <f>'Annexure IV-Vcosting sheet'!I168</f>
        <v>144</v>
      </c>
      <c r="F168" s="428">
        <f>'Annexure IV-Vcosting sheet'!J168</f>
        <v>0</v>
      </c>
      <c r="G168" s="479">
        <f>E168/C168</f>
        <v>0.83236994219653182</v>
      </c>
      <c r="H168" s="479">
        <f>F168/D168</f>
        <v>0</v>
      </c>
      <c r="I168" s="478">
        <f>'Annexure IV-Vcosting sheet'!O168</f>
        <v>0</v>
      </c>
      <c r="J168" s="428">
        <f>'Annexure IV-Vcosting sheet'!P168</f>
        <v>0</v>
      </c>
      <c r="K168" s="428">
        <f>'Annexure IV-Vcosting sheet'!S168</f>
        <v>0</v>
      </c>
      <c r="L168" s="478">
        <f>'Annexure IV-Vcosting sheet'!T168</f>
        <v>66</v>
      </c>
      <c r="M168" s="428">
        <f>'Annexure IV-Vcosting sheet'!U168</f>
        <v>3.96</v>
      </c>
      <c r="N168" s="478">
        <f>'Annexure IV-Vcosting sheet'!V168</f>
        <v>66</v>
      </c>
      <c r="O168" s="428">
        <f>'Annexure IV-Vcosting sheet'!W168</f>
        <v>14.34</v>
      </c>
      <c r="P168" s="478">
        <f>'Annexure IV-Vcosting sheet'!X168</f>
        <v>0</v>
      </c>
      <c r="Q168" s="428">
        <f>'Annexure IV-Vcosting sheet'!Y168</f>
        <v>0</v>
      </c>
      <c r="R168" s="428">
        <f>'Annexure IV-Vcosting sheet'!AB168</f>
        <v>0</v>
      </c>
      <c r="S168" s="478">
        <f>'Annexure IV-Vcosting sheet'!AC168</f>
        <v>66</v>
      </c>
      <c r="T168" s="428">
        <f>'Annexure IV-Vcosting sheet'!AD168</f>
        <v>3.96</v>
      </c>
      <c r="U168" s="478">
        <f>'Annexure IV-Vcosting sheet'!AE168</f>
        <v>66</v>
      </c>
      <c r="V168" s="428">
        <f>'Annexure IV-Vcosting sheet'!AF168</f>
        <v>14.34</v>
      </c>
      <c r="W168" s="430"/>
    </row>
    <row r="169" spans="1:23" ht="18">
      <c r="A169" s="428">
        <v>6.04</v>
      </c>
      <c r="B169" s="429" t="s">
        <v>111</v>
      </c>
      <c r="C169" s="478">
        <f>'Annexure IV-Vcosting sheet'!C169</f>
        <v>0</v>
      </c>
      <c r="D169" s="428">
        <f>'Annexure IV-Vcosting sheet'!D169</f>
        <v>0</v>
      </c>
      <c r="E169" s="478">
        <f>'Annexure IV-Vcosting sheet'!I169</f>
        <v>0</v>
      </c>
      <c r="F169" s="428">
        <f>'Annexure IV-Vcosting sheet'!J169</f>
        <v>0</v>
      </c>
      <c r="G169" s="469">
        <f>'Annexure IV-Vcosting sheet'!K169</f>
        <v>0</v>
      </c>
      <c r="H169" s="469">
        <f>'Annexure IV-Vcosting sheet'!L169</f>
        <v>0</v>
      </c>
      <c r="I169" s="478">
        <f>'Annexure IV-Vcosting sheet'!O169</f>
        <v>0</v>
      </c>
      <c r="J169" s="428">
        <f>'Annexure IV-Vcosting sheet'!P169</f>
        <v>0</v>
      </c>
      <c r="K169" s="428">
        <f>'Annexure IV-Vcosting sheet'!S169</f>
        <v>0</v>
      </c>
      <c r="L169" s="478">
        <f>'Annexure IV-Vcosting sheet'!T169</f>
        <v>0</v>
      </c>
      <c r="M169" s="428">
        <f>'Annexure IV-Vcosting sheet'!U169</f>
        <v>0</v>
      </c>
      <c r="N169" s="478">
        <f>'Annexure IV-Vcosting sheet'!V169</f>
        <v>0</v>
      </c>
      <c r="O169" s="428">
        <f>'Annexure IV-Vcosting sheet'!W169</f>
        <v>0</v>
      </c>
      <c r="P169" s="478">
        <f>'Annexure IV-Vcosting sheet'!X169</f>
        <v>0</v>
      </c>
      <c r="Q169" s="428">
        <f>'Annexure IV-Vcosting sheet'!Y169</f>
        <v>0</v>
      </c>
      <c r="R169" s="428">
        <f>'Annexure IV-Vcosting sheet'!AB169</f>
        <v>0</v>
      </c>
      <c r="S169" s="478">
        <f>'Annexure IV-Vcosting sheet'!AC169</f>
        <v>0</v>
      </c>
      <c r="T169" s="428">
        <f>'Annexure IV-Vcosting sheet'!AD169</f>
        <v>0</v>
      </c>
      <c r="U169" s="478">
        <f>'Annexure IV-Vcosting sheet'!AE169</f>
        <v>0</v>
      </c>
      <c r="V169" s="428">
        <f>'Annexure IV-Vcosting sheet'!AF169</f>
        <v>0</v>
      </c>
      <c r="W169" s="429"/>
    </row>
    <row r="170" spans="1:23">
      <c r="A170" s="428"/>
      <c r="B170" s="433" t="s">
        <v>105</v>
      </c>
      <c r="C170" s="478">
        <f>'Annexure IV-Vcosting sheet'!C170</f>
        <v>0</v>
      </c>
      <c r="D170" s="428">
        <f>'Annexure IV-Vcosting sheet'!D170</f>
        <v>0</v>
      </c>
      <c r="E170" s="478">
        <f>'Annexure IV-Vcosting sheet'!I170</f>
        <v>0</v>
      </c>
      <c r="F170" s="428">
        <f>'Annexure IV-Vcosting sheet'!J170</f>
        <v>0</v>
      </c>
      <c r="G170" s="469">
        <f>'Annexure IV-Vcosting sheet'!K170</f>
        <v>0</v>
      </c>
      <c r="H170" s="469">
        <f>'Annexure IV-Vcosting sheet'!L170</f>
        <v>0</v>
      </c>
      <c r="I170" s="478">
        <f>'Annexure IV-Vcosting sheet'!O170</f>
        <v>0</v>
      </c>
      <c r="J170" s="428">
        <f>'Annexure IV-Vcosting sheet'!P170</f>
        <v>0</v>
      </c>
      <c r="K170" s="428">
        <f>'Annexure IV-Vcosting sheet'!S170</f>
        <v>0</v>
      </c>
      <c r="L170" s="478">
        <f>'Annexure IV-Vcosting sheet'!T170</f>
        <v>0</v>
      </c>
      <c r="M170" s="428">
        <f>'Annexure IV-Vcosting sheet'!U170</f>
        <v>0</v>
      </c>
      <c r="N170" s="478">
        <f>'Annexure IV-Vcosting sheet'!V170</f>
        <v>0</v>
      </c>
      <c r="O170" s="428">
        <f>'Annexure IV-Vcosting sheet'!W170</f>
        <v>0</v>
      </c>
      <c r="P170" s="478">
        <f>'Annexure IV-Vcosting sheet'!X170</f>
        <v>0</v>
      </c>
      <c r="Q170" s="428">
        <f>'Annexure IV-Vcosting sheet'!Y170</f>
        <v>0</v>
      </c>
      <c r="R170" s="428">
        <f>'Annexure IV-Vcosting sheet'!AB170</f>
        <v>0</v>
      </c>
      <c r="S170" s="478">
        <f>'Annexure IV-Vcosting sheet'!AC170</f>
        <v>0</v>
      </c>
      <c r="T170" s="428">
        <f>'Annexure IV-Vcosting sheet'!AD170</f>
        <v>0</v>
      </c>
      <c r="U170" s="478">
        <f>'Annexure IV-Vcosting sheet'!AE170</f>
        <v>0</v>
      </c>
      <c r="V170" s="428">
        <f>'Annexure IV-Vcosting sheet'!AF170</f>
        <v>0</v>
      </c>
      <c r="W170" s="433"/>
    </row>
    <row r="171" spans="1:23">
      <c r="A171" s="428"/>
      <c r="B171" s="433" t="s">
        <v>106</v>
      </c>
      <c r="C171" s="478">
        <f>'Annexure IV-Vcosting sheet'!C171</f>
        <v>0</v>
      </c>
      <c r="D171" s="428">
        <f>'Annexure IV-Vcosting sheet'!D171</f>
        <v>0</v>
      </c>
      <c r="E171" s="478">
        <f>'Annexure IV-Vcosting sheet'!I171</f>
        <v>0</v>
      </c>
      <c r="F171" s="428">
        <f>'Annexure IV-Vcosting sheet'!J171</f>
        <v>0</v>
      </c>
      <c r="G171" s="469">
        <f>'Annexure IV-Vcosting sheet'!K171</f>
        <v>0</v>
      </c>
      <c r="H171" s="469">
        <f>'Annexure IV-Vcosting sheet'!L171</f>
        <v>0</v>
      </c>
      <c r="I171" s="478">
        <f>'Annexure IV-Vcosting sheet'!O171</f>
        <v>0</v>
      </c>
      <c r="J171" s="428">
        <f>'Annexure IV-Vcosting sheet'!P171</f>
        <v>0</v>
      </c>
      <c r="K171" s="428">
        <f>'Annexure IV-Vcosting sheet'!S171</f>
        <v>0</v>
      </c>
      <c r="L171" s="478">
        <f>'Annexure IV-Vcosting sheet'!T171</f>
        <v>0</v>
      </c>
      <c r="M171" s="428">
        <f>'Annexure IV-Vcosting sheet'!U171</f>
        <v>0</v>
      </c>
      <c r="N171" s="478">
        <f>'Annexure IV-Vcosting sheet'!V171</f>
        <v>0</v>
      </c>
      <c r="O171" s="428">
        <f>'Annexure IV-Vcosting sheet'!W171</f>
        <v>0</v>
      </c>
      <c r="P171" s="478">
        <f>'Annexure IV-Vcosting sheet'!X171</f>
        <v>0</v>
      </c>
      <c r="Q171" s="428">
        <f>'Annexure IV-Vcosting sheet'!Y171</f>
        <v>0</v>
      </c>
      <c r="R171" s="428">
        <f>'Annexure IV-Vcosting sheet'!AB171</f>
        <v>0</v>
      </c>
      <c r="S171" s="478">
        <f>'Annexure IV-Vcosting sheet'!AC171</f>
        <v>0</v>
      </c>
      <c r="T171" s="428">
        <f>'Annexure IV-Vcosting sheet'!AD171</f>
        <v>0</v>
      </c>
      <c r="U171" s="478">
        <f>'Annexure IV-Vcosting sheet'!AE171</f>
        <v>0</v>
      </c>
      <c r="V171" s="428">
        <f>'Annexure IV-Vcosting sheet'!AF171</f>
        <v>0</v>
      </c>
      <c r="W171" s="433"/>
    </row>
    <row r="172" spans="1:23">
      <c r="A172" s="428"/>
      <c r="B172" s="433" t="s">
        <v>107</v>
      </c>
      <c r="C172" s="478">
        <f>'Annexure IV-Vcosting sheet'!C172</f>
        <v>0</v>
      </c>
      <c r="D172" s="428">
        <f>'Annexure IV-Vcosting sheet'!D172</f>
        <v>0</v>
      </c>
      <c r="E172" s="478">
        <f>'Annexure IV-Vcosting sheet'!I172</f>
        <v>0</v>
      </c>
      <c r="F172" s="428">
        <f>'Annexure IV-Vcosting sheet'!J172</f>
        <v>0</v>
      </c>
      <c r="G172" s="469">
        <f>'Annexure IV-Vcosting sheet'!K172</f>
        <v>0</v>
      </c>
      <c r="H172" s="469">
        <f>'Annexure IV-Vcosting sheet'!L172</f>
        <v>0</v>
      </c>
      <c r="I172" s="478">
        <f>'Annexure IV-Vcosting sheet'!O172</f>
        <v>0</v>
      </c>
      <c r="J172" s="428">
        <f>'Annexure IV-Vcosting sheet'!P172</f>
        <v>0</v>
      </c>
      <c r="K172" s="428">
        <f>'Annexure IV-Vcosting sheet'!S172</f>
        <v>0</v>
      </c>
      <c r="L172" s="478">
        <f>'Annexure IV-Vcosting sheet'!T172</f>
        <v>0</v>
      </c>
      <c r="M172" s="428">
        <f>'Annexure IV-Vcosting sheet'!U172</f>
        <v>0</v>
      </c>
      <c r="N172" s="478">
        <f>'Annexure IV-Vcosting sheet'!V172</f>
        <v>0</v>
      </c>
      <c r="O172" s="428">
        <f>'Annexure IV-Vcosting sheet'!W172</f>
        <v>0</v>
      </c>
      <c r="P172" s="478">
        <f>'Annexure IV-Vcosting sheet'!X172</f>
        <v>0</v>
      </c>
      <c r="Q172" s="428">
        <f>'Annexure IV-Vcosting sheet'!Y172</f>
        <v>0</v>
      </c>
      <c r="R172" s="428">
        <f>'Annexure IV-Vcosting sheet'!AB172</f>
        <v>0</v>
      </c>
      <c r="S172" s="478">
        <f>'Annexure IV-Vcosting sheet'!AC172</f>
        <v>0</v>
      </c>
      <c r="T172" s="428">
        <f>'Annexure IV-Vcosting sheet'!AD172</f>
        <v>0</v>
      </c>
      <c r="U172" s="478">
        <f>'Annexure IV-Vcosting sheet'!AE172</f>
        <v>0</v>
      </c>
      <c r="V172" s="428">
        <f>'Annexure IV-Vcosting sheet'!AF172</f>
        <v>0</v>
      </c>
      <c r="W172" s="433"/>
    </row>
    <row r="173" spans="1:23">
      <c r="A173" s="428"/>
      <c r="B173" s="433" t="s">
        <v>108</v>
      </c>
      <c r="C173" s="478">
        <f>'Annexure IV-Vcosting sheet'!C173</f>
        <v>0</v>
      </c>
      <c r="D173" s="428">
        <f>'Annexure IV-Vcosting sheet'!D173</f>
        <v>0</v>
      </c>
      <c r="E173" s="478">
        <f>'Annexure IV-Vcosting sheet'!I173</f>
        <v>0</v>
      </c>
      <c r="F173" s="428">
        <f>'Annexure IV-Vcosting sheet'!J173</f>
        <v>0</v>
      </c>
      <c r="G173" s="469">
        <f>'Annexure IV-Vcosting sheet'!K173</f>
        <v>0</v>
      </c>
      <c r="H173" s="469">
        <f>'Annexure IV-Vcosting sheet'!L173</f>
        <v>0</v>
      </c>
      <c r="I173" s="478">
        <f>'Annexure IV-Vcosting sheet'!O173</f>
        <v>0</v>
      </c>
      <c r="J173" s="428">
        <f>'Annexure IV-Vcosting sheet'!P173</f>
        <v>0</v>
      </c>
      <c r="K173" s="428">
        <f>'Annexure IV-Vcosting sheet'!S173</f>
        <v>0</v>
      </c>
      <c r="L173" s="478">
        <f>'Annexure IV-Vcosting sheet'!T173</f>
        <v>0</v>
      </c>
      <c r="M173" s="428">
        <f>'Annexure IV-Vcosting sheet'!U173</f>
        <v>0</v>
      </c>
      <c r="N173" s="478">
        <f>'Annexure IV-Vcosting sheet'!V173</f>
        <v>0</v>
      </c>
      <c r="O173" s="428">
        <f>'Annexure IV-Vcosting sheet'!W173</f>
        <v>0</v>
      </c>
      <c r="P173" s="478">
        <f>'Annexure IV-Vcosting sheet'!X173</f>
        <v>0</v>
      </c>
      <c r="Q173" s="428">
        <f>'Annexure IV-Vcosting sheet'!Y173</f>
        <v>0</v>
      </c>
      <c r="R173" s="428">
        <f>'Annexure IV-Vcosting sheet'!AB173</f>
        <v>0</v>
      </c>
      <c r="S173" s="478">
        <f>'Annexure IV-Vcosting sheet'!AC173</f>
        <v>0</v>
      </c>
      <c r="T173" s="428">
        <f>'Annexure IV-Vcosting sheet'!AD173</f>
        <v>0</v>
      </c>
      <c r="U173" s="478">
        <f>'Annexure IV-Vcosting sheet'!AE173</f>
        <v>0</v>
      </c>
      <c r="V173" s="428">
        <f>'Annexure IV-Vcosting sheet'!AF173</f>
        <v>0</v>
      </c>
      <c r="W173" s="433"/>
    </row>
    <row r="174" spans="1:23">
      <c r="A174" s="428"/>
      <c r="B174" s="430" t="s">
        <v>100</v>
      </c>
      <c r="C174" s="478">
        <f>'Annexure IV-Vcosting sheet'!C174</f>
        <v>0</v>
      </c>
      <c r="D174" s="428">
        <f>'Annexure IV-Vcosting sheet'!D174</f>
        <v>0</v>
      </c>
      <c r="E174" s="478">
        <f>'Annexure IV-Vcosting sheet'!I174</f>
        <v>0</v>
      </c>
      <c r="F174" s="428">
        <f>'Annexure IV-Vcosting sheet'!J174</f>
        <v>0</v>
      </c>
      <c r="G174" s="469">
        <f>'Annexure IV-Vcosting sheet'!K174</f>
        <v>0</v>
      </c>
      <c r="H174" s="469">
        <f>'Annexure IV-Vcosting sheet'!L174</f>
        <v>0</v>
      </c>
      <c r="I174" s="478">
        <f>'Annexure IV-Vcosting sheet'!O174</f>
        <v>0</v>
      </c>
      <c r="J174" s="428">
        <f>'Annexure IV-Vcosting sheet'!P174</f>
        <v>0</v>
      </c>
      <c r="K174" s="428">
        <f>'Annexure IV-Vcosting sheet'!S174</f>
        <v>0</v>
      </c>
      <c r="L174" s="478">
        <f>'Annexure IV-Vcosting sheet'!T174</f>
        <v>0</v>
      </c>
      <c r="M174" s="428">
        <f>'Annexure IV-Vcosting sheet'!U174</f>
        <v>0</v>
      </c>
      <c r="N174" s="478">
        <f>'Annexure IV-Vcosting sheet'!V174</f>
        <v>0</v>
      </c>
      <c r="O174" s="428">
        <f>'Annexure IV-Vcosting sheet'!W174</f>
        <v>0</v>
      </c>
      <c r="P174" s="478">
        <f>'Annexure IV-Vcosting sheet'!X174</f>
        <v>0</v>
      </c>
      <c r="Q174" s="428">
        <f>'Annexure IV-Vcosting sheet'!Y174</f>
        <v>0</v>
      </c>
      <c r="R174" s="428">
        <f>'Annexure IV-Vcosting sheet'!AB174</f>
        <v>0</v>
      </c>
      <c r="S174" s="478">
        <f>'Annexure IV-Vcosting sheet'!AC174</f>
        <v>0</v>
      </c>
      <c r="T174" s="428">
        <f>'Annexure IV-Vcosting sheet'!AD174</f>
        <v>0</v>
      </c>
      <c r="U174" s="478">
        <f>'Annexure IV-Vcosting sheet'!AE174</f>
        <v>0</v>
      </c>
      <c r="V174" s="428">
        <f>'Annexure IV-Vcosting sheet'!AF174</f>
        <v>0</v>
      </c>
      <c r="W174" s="430"/>
    </row>
    <row r="175" spans="1:23">
      <c r="A175" s="428">
        <v>6.05</v>
      </c>
      <c r="B175" s="429" t="s">
        <v>112</v>
      </c>
      <c r="C175" s="478">
        <f>'Annexure IV-Vcosting sheet'!C175</f>
        <v>0</v>
      </c>
      <c r="D175" s="428">
        <f>'Annexure IV-Vcosting sheet'!D175</f>
        <v>0</v>
      </c>
      <c r="E175" s="478">
        <f>'Annexure IV-Vcosting sheet'!I175</f>
        <v>0</v>
      </c>
      <c r="F175" s="428">
        <f>'Annexure IV-Vcosting sheet'!J175</f>
        <v>0</v>
      </c>
      <c r="G175" s="469">
        <f>'Annexure IV-Vcosting sheet'!K175</f>
        <v>0</v>
      </c>
      <c r="H175" s="469">
        <f>'Annexure IV-Vcosting sheet'!L175</f>
        <v>0</v>
      </c>
      <c r="I175" s="478">
        <f>'Annexure IV-Vcosting sheet'!O175</f>
        <v>0</v>
      </c>
      <c r="J175" s="428">
        <f>'Annexure IV-Vcosting sheet'!P175</f>
        <v>0</v>
      </c>
      <c r="K175" s="428">
        <f>'Annexure IV-Vcosting sheet'!S175</f>
        <v>0</v>
      </c>
      <c r="L175" s="478">
        <f>'Annexure IV-Vcosting sheet'!T175</f>
        <v>0</v>
      </c>
      <c r="M175" s="428">
        <f>'Annexure IV-Vcosting sheet'!U175</f>
        <v>0</v>
      </c>
      <c r="N175" s="478">
        <f>'Annexure IV-Vcosting sheet'!V175</f>
        <v>0</v>
      </c>
      <c r="O175" s="428">
        <f>'Annexure IV-Vcosting sheet'!W175</f>
        <v>0</v>
      </c>
      <c r="P175" s="478">
        <f>'Annexure IV-Vcosting sheet'!X175</f>
        <v>0</v>
      </c>
      <c r="Q175" s="428">
        <f>'Annexure IV-Vcosting sheet'!Y175</f>
        <v>0</v>
      </c>
      <c r="R175" s="428">
        <f>'Annexure IV-Vcosting sheet'!AB175</f>
        <v>0</v>
      </c>
      <c r="S175" s="478">
        <f>'Annexure IV-Vcosting sheet'!AC175</f>
        <v>0</v>
      </c>
      <c r="T175" s="428">
        <f>'Annexure IV-Vcosting sheet'!AD175</f>
        <v>0</v>
      </c>
      <c r="U175" s="478">
        <f>'Annexure IV-Vcosting sheet'!AE175</f>
        <v>0</v>
      </c>
      <c r="V175" s="428">
        <f>'Annexure IV-Vcosting sheet'!AF175</f>
        <v>0</v>
      </c>
      <c r="W175" s="429"/>
    </row>
    <row r="176" spans="1:23">
      <c r="A176" s="428"/>
      <c r="B176" s="433" t="s">
        <v>105</v>
      </c>
      <c r="C176" s="478">
        <f>'Annexure IV-Vcosting sheet'!C176</f>
        <v>0</v>
      </c>
      <c r="D176" s="428">
        <f>'Annexure IV-Vcosting sheet'!D176</f>
        <v>0</v>
      </c>
      <c r="E176" s="478">
        <f>'Annexure IV-Vcosting sheet'!I176</f>
        <v>0</v>
      </c>
      <c r="F176" s="428">
        <f>'Annexure IV-Vcosting sheet'!J176</f>
        <v>0</v>
      </c>
      <c r="G176" s="469">
        <f>'Annexure IV-Vcosting sheet'!K176</f>
        <v>0</v>
      </c>
      <c r="H176" s="469">
        <f>'Annexure IV-Vcosting sheet'!L176</f>
        <v>0</v>
      </c>
      <c r="I176" s="478">
        <f>'Annexure IV-Vcosting sheet'!O176</f>
        <v>0</v>
      </c>
      <c r="J176" s="428">
        <f>'Annexure IV-Vcosting sheet'!P176</f>
        <v>0</v>
      </c>
      <c r="K176" s="428">
        <f>'Annexure IV-Vcosting sheet'!S176</f>
        <v>0</v>
      </c>
      <c r="L176" s="478">
        <f>'Annexure IV-Vcosting sheet'!T176</f>
        <v>0</v>
      </c>
      <c r="M176" s="428">
        <f>'Annexure IV-Vcosting sheet'!U176</f>
        <v>0</v>
      </c>
      <c r="N176" s="478">
        <f>'Annexure IV-Vcosting sheet'!V176</f>
        <v>0</v>
      </c>
      <c r="O176" s="428">
        <f>'Annexure IV-Vcosting sheet'!W176</f>
        <v>0</v>
      </c>
      <c r="P176" s="478">
        <f>'Annexure IV-Vcosting sheet'!X176</f>
        <v>0</v>
      </c>
      <c r="Q176" s="428">
        <f>'Annexure IV-Vcosting sheet'!Y176</f>
        <v>0</v>
      </c>
      <c r="R176" s="428">
        <f>'Annexure IV-Vcosting sheet'!AB176</f>
        <v>0</v>
      </c>
      <c r="S176" s="478">
        <f>'Annexure IV-Vcosting sheet'!AC176</f>
        <v>0</v>
      </c>
      <c r="T176" s="428">
        <f>'Annexure IV-Vcosting sheet'!AD176</f>
        <v>0</v>
      </c>
      <c r="U176" s="478">
        <f>'Annexure IV-Vcosting sheet'!AE176</f>
        <v>0</v>
      </c>
      <c r="V176" s="428">
        <f>'Annexure IV-Vcosting sheet'!AF176</f>
        <v>0</v>
      </c>
      <c r="W176" s="433"/>
    </row>
    <row r="177" spans="1:23">
      <c r="A177" s="428"/>
      <c r="B177" s="433" t="s">
        <v>106</v>
      </c>
      <c r="C177" s="478">
        <f>'Annexure IV-Vcosting sheet'!C177</f>
        <v>0</v>
      </c>
      <c r="D177" s="428">
        <f>'Annexure IV-Vcosting sheet'!D177</f>
        <v>0</v>
      </c>
      <c r="E177" s="478">
        <f>'Annexure IV-Vcosting sheet'!I177</f>
        <v>0</v>
      </c>
      <c r="F177" s="428">
        <f>'Annexure IV-Vcosting sheet'!J177</f>
        <v>0</v>
      </c>
      <c r="G177" s="469">
        <f>'Annexure IV-Vcosting sheet'!K177</f>
        <v>0</v>
      </c>
      <c r="H177" s="469">
        <f>'Annexure IV-Vcosting sheet'!L177</f>
        <v>0</v>
      </c>
      <c r="I177" s="478">
        <f>'Annexure IV-Vcosting sheet'!O177</f>
        <v>0</v>
      </c>
      <c r="J177" s="428">
        <f>'Annexure IV-Vcosting sheet'!P177</f>
        <v>0</v>
      </c>
      <c r="K177" s="428">
        <f>'Annexure IV-Vcosting sheet'!S177</f>
        <v>0</v>
      </c>
      <c r="L177" s="478">
        <f>'Annexure IV-Vcosting sheet'!T177</f>
        <v>0</v>
      </c>
      <c r="M177" s="428">
        <f>'Annexure IV-Vcosting sheet'!U177</f>
        <v>0</v>
      </c>
      <c r="N177" s="478">
        <f>'Annexure IV-Vcosting sheet'!V177</f>
        <v>0</v>
      </c>
      <c r="O177" s="428">
        <f>'Annexure IV-Vcosting sheet'!W177</f>
        <v>0</v>
      </c>
      <c r="P177" s="478">
        <f>'Annexure IV-Vcosting sheet'!X177</f>
        <v>0</v>
      </c>
      <c r="Q177" s="428">
        <f>'Annexure IV-Vcosting sheet'!Y177</f>
        <v>0</v>
      </c>
      <c r="R177" s="428">
        <f>'Annexure IV-Vcosting sheet'!AB177</f>
        <v>0</v>
      </c>
      <c r="S177" s="478">
        <f>'Annexure IV-Vcosting sheet'!AC177</f>
        <v>0</v>
      </c>
      <c r="T177" s="428">
        <f>'Annexure IV-Vcosting sheet'!AD177</f>
        <v>0</v>
      </c>
      <c r="U177" s="478">
        <f>'Annexure IV-Vcosting sheet'!AE177</f>
        <v>0</v>
      </c>
      <c r="V177" s="428">
        <f>'Annexure IV-Vcosting sheet'!AF177</f>
        <v>0</v>
      </c>
      <c r="W177" s="433"/>
    </row>
    <row r="178" spans="1:23">
      <c r="A178" s="428"/>
      <c r="B178" s="433" t="s">
        <v>107</v>
      </c>
      <c r="C178" s="478">
        <f>'Annexure IV-Vcosting sheet'!C178</f>
        <v>0</v>
      </c>
      <c r="D178" s="428">
        <f>'Annexure IV-Vcosting sheet'!D178</f>
        <v>0</v>
      </c>
      <c r="E178" s="478">
        <f>'Annexure IV-Vcosting sheet'!I178</f>
        <v>0</v>
      </c>
      <c r="F178" s="428">
        <f>'Annexure IV-Vcosting sheet'!J178</f>
        <v>0</v>
      </c>
      <c r="G178" s="469">
        <f>'Annexure IV-Vcosting sheet'!K178</f>
        <v>0</v>
      </c>
      <c r="H178" s="469">
        <f>'Annexure IV-Vcosting sheet'!L178</f>
        <v>0</v>
      </c>
      <c r="I178" s="478">
        <f>'Annexure IV-Vcosting sheet'!O178</f>
        <v>0</v>
      </c>
      <c r="J178" s="428">
        <f>'Annexure IV-Vcosting sheet'!P178</f>
        <v>0</v>
      </c>
      <c r="K178" s="428">
        <f>'Annexure IV-Vcosting sheet'!S178</f>
        <v>0</v>
      </c>
      <c r="L178" s="478">
        <f>'Annexure IV-Vcosting sheet'!T178</f>
        <v>0</v>
      </c>
      <c r="M178" s="428">
        <f>'Annexure IV-Vcosting sheet'!U178</f>
        <v>0</v>
      </c>
      <c r="N178" s="478">
        <f>'Annexure IV-Vcosting sheet'!V178</f>
        <v>0</v>
      </c>
      <c r="O178" s="428">
        <f>'Annexure IV-Vcosting sheet'!W178</f>
        <v>0</v>
      </c>
      <c r="P178" s="478">
        <f>'Annexure IV-Vcosting sheet'!X178</f>
        <v>0</v>
      </c>
      <c r="Q178" s="428">
        <f>'Annexure IV-Vcosting sheet'!Y178</f>
        <v>0</v>
      </c>
      <c r="R178" s="428">
        <f>'Annexure IV-Vcosting sheet'!AB178</f>
        <v>0</v>
      </c>
      <c r="S178" s="478">
        <f>'Annexure IV-Vcosting sheet'!AC178</f>
        <v>0</v>
      </c>
      <c r="T178" s="428">
        <f>'Annexure IV-Vcosting sheet'!AD178</f>
        <v>0</v>
      </c>
      <c r="U178" s="478">
        <f>'Annexure IV-Vcosting sheet'!AE178</f>
        <v>0</v>
      </c>
      <c r="V178" s="428">
        <f>'Annexure IV-Vcosting sheet'!AF178</f>
        <v>0</v>
      </c>
      <c r="W178" s="433"/>
    </row>
    <row r="179" spans="1:23">
      <c r="A179" s="428"/>
      <c r="B179" s="433" t="s">
        <v>108</v>
      </c>
      <c r="C179" s="478">
        <f>'Annexure IV-Vcosting sheet'!C179</f>
        <v>0</v>
      </c>
      <c r="D179" s="428">
        <f>'Annexure IV-Vcosting sheet'!D179</f>
        <v>0</v>
      </c>
      <c r="E179" s="478">
        <f>'Annexure IV-Vcosting sheet'!I179</f>
        <v>0</v>
      </c>
      <c r="F179" s="428">
        <f>'Annexure IV-Vcosting sheet'!J179</f>
        <v>0</v>
      </c>
      <c r="G179" s="469">
        <f>'Annexure IV-Vcosting sheet'!K179</f>
        <v>0</v>
      </c>
      <c r="H179" s="469">
        <f>'Annexure IV-Vcosting sheet'!L179</f>
        <v>0</v>
      </c>
      <c r="I179" s="478">
        <f>'Annexure IV-Vcosting sheet'!O179</f>
        <v>0</v>
      </c>
      <c r="J179" s="428">
        <f>'Annexure IV-Vcosting sheet'!P179</f>
        <v>0</v>
      </c>
      <c r="K179" s="428">
        <f>'Annexure IV-Vcosting sheet'!S179</f>
        <v>0</v>
      </c>
      <c r="L179" s="478">
        <f>'Annexure IV-Vcosting sheet'!T179</f>
        <v>0</v>
      </c>
      <c r="M179" s="428">
        <f>'Annexure IV-Vcosting sheet'!U179</f>
        <v>0</v>
      </c>
      <c r="N179" s="478">
        <f>'Annexure IV-Vcosting sheet'!V179</f>
        <v>0</v>
      </c>
      <c r="O179" s="428">
        <f>'Annexure IV-Vcosting sheet'!W179</f>
        <v>0</v>
      </c>
      <c r="P179" s="478">
        <f>'Annexure IV-Vcosting sheet'!X179</f>
        <v>0</v>
      </c>
      <c r="Q179" s="428">
        <f>'Annexure IV-Vcosting sheet'!Y179</f>
        <v>0</v>
      </c>
      <c r="R179" s="428">
        <f>'Annexure IV-Vcosting sheet'!AB179</f>
        <v>0</v>
      </c>
      <c r="S179" s="478">
        <f>'Annexure IV-Vcosting sheet'!AC179</f>
        <v>0</v>
      </c>
      <c r="T179" s="428">
        <f>'Annexure IV-Vcosting sheet'!AD179</f>
        <v>0</v>
      </c>
      <c r="U179" s="478">
        <f>'Annexure IV-Vcosting sheet'!AE179</f>
        <v>0</v>
      </c>
      <c r="V179" s="428">
        <f>'Annexure IV-Vcosting sheet'!AF179</f>
        <v>0</v>
      </c>
      <c r="W179" s="433"/>
    </row>
    <row r="180" spans="1:23">
      <c r="A180" s="428"/>
      <c r="B180" s="430" t="s">
        <v>102</v>
      </c>
      <c r="C180" s="478">
        <f>'Annexure IV-Vcosting sheet'!C180</f>
        <v>0</v>
      </c>
      <c r="D180" s="428">
        <f>'Annexure IV-Vcosting sheet'!D180</f>
        <v>0</v>
      </c>
      <c r="E180" s="478">
        <f>'Annexure IV-Vcosting sheet'!I180</f>
        <v>0</v>
      </c>
      <c r="F180" s="428">
        <f>'Annexure IV-Vcosting sheet'!J180</f>
        <v>0</v>
      </c>
      <c r="G180" s="469">
        <f>'Annexure IV-Vcosting sheet'!K180</f>
        <v>0</v>
      </c>
      <c r="H180" s="469">
        <f>'Annexure IV-Vcosting sheet'!L180</f>
        <v>0</v>
      </c>
      <c r="I180" s="478">
        <f>'Annexure IV-Vcosting sheet'!O180</f>
        <v>0</v>
      </c>
      <c r="J180" s="428">
        <f>'Annexure IV-Vcosting sheet'!P180</f>
        <v>0</v>
      </c>
      <c r="K180" s="428">
        <f>'Annexure IV-Vcosting sheet'!S180</f>
        <v>0</v>
      </c>
      <c r="L180" s="478">
        <f>'Annexure IV-Vcosting sheet'!T180</f>
        <v>0</v>
      </c>
      <c r="M180" s="428">
        <f>'Annexure IV-Vcosting sheet'!U180</f>
        <v>0</v>
      </c>
      <c r="N180" s="478">
        <f>'Annexure IV-Vcosting sheet'!V180</f>
        <v>0</v>
      </c>
      <c r="O180" s="428">
        <f>'Annexure IV-Vcosting sheet'!W180</f>
        <v>0</v>
      </c>
      <c r="P180" s="478">
        <f>'Annexure IV-Vcosting sheet'!X180</f>
        <v>0</v>
      </c>
      <c r="Q180" s="428">
        <f>'Annexure IV-Vcosting sheet'!Y180</f>
        <v>0</v>
      </c>
      <c r="R180" s="428">
        <f>'Annexure IV-Vcosting sheet'!AB180</f>
        <v>0</v>
      </c>
      <c r="S180" s="478">
        <f>'Annexure IV-Vcosting sheet'!AC180</f>
        <v>0</v>
      </c>
      <c r="T180" s="428">
        <f>'Annexure IV-Vcosting sheet'!AD180</f>
        <v>0</v>
      </c>
      <c r="U180" s="478">
        <f>'Annexure IV-Vcosting sheet'!AE180</f>
        <v>0</v>
      </c>
      <c r="V180" s="428">
        <f>'Annexure IV-Vcosting sheet'!AF180</f>
        <v>0</v>
      </c>
      <c r="W180" s="430"/>
    </row>
    <row r="181" spans="1:23">
      <c r="A181" s="428">
        <v>6.06</v>
      </c>
      <c r="B181" s="429" t="s">
        <v>113</v>
      </c>
      <c r="C181" s="478">
        <f>'Annexure IV-Vcosting sheet'!C181</f>
        <v>0</v>
      </c>
      <c r="D181" s="428">
        <f>'Annexure IV-Vcosting sheet'!D181</f>
        <v>0</v>
      </c>
      <c r="E181" s="478">
        <f>'Annexure IV-Vcosting sheet'!I181</f>
        <v>0</v>
      </c>
      <c r="F181" s="428">
        <f>'Annexure IV-Vcosting sheet'!J181</f>
        <v>0</v>
      </c>
      <c r="G181" s="469">
        <f>'Annexure IV-Vcosting sheet'!K181</f>
        <v>0</v>
      </c>
      <c r="H181" s="469">
        <f>'Annexure IV-Vcosting sheet'!L181</f>
        <v>0</v>
      </c>
      <c r="I181" s="478">
        <f>'Annexure IV-Vcosting sheet'!O181</f>
        <v>0</v>
      </c>
      <c r="J181" s="428">
        <f>'Annexure IV-Vcosting sheet'!P181</f>
        <v>0</v>
      </c>
      <c r="K181" s="428">
        <f>'Annexure IV-Vcosting sheet'!S181</f>
        <v>0</v>
      </c>
      <c r="L181" s="478">
        <f>'Annexure IV-Vcosting sheet'!T181</f>
        <v>0</v>
      </c>
      <c r="M181" s="428">
        <f>'Annexure IV-Vcosting sheet'!U181</f>
        <v>0</v>
      </c>
      <c r="N181" s="478">
        <f>'Annexure IV-Vcosting sheet'!V181</f>
        <v>0</v>
      </c>
      <c r="O181" s="428">
        <f>'Annexure IV-Vcosting sheet'!W181</f>
        <v>0</v>
      </c>
      <c r="P181" s="478">
        <f>'Annexure IV-Vcosting sheet'!X181</f>
        <v>0</v>
      </c>
      <c r="Q181" s="428">
        <f>'Annexure IV-Vcosting sheet'!Y181</f>
        <v>0</v>
      </c>
      <c r="R181" s="428">
        <f>'Annexure IV-Vcosting sheet'!AB181</f>
        <v>0</v>
      </c>
      <c r="S181" s="478">
        <f>'Annexure IV-Vcosting sheet'!AC181</f>
        <v>0</v>
      </c>
      <c r="T181" s="428">
        <f>'Annexure IV-Vcosting sheet'!AD181</f>
        <v>0</v>
      </c>
      <c r="U181" s="478">
        <f>'Annexure IV-Vcosting sheet'!AE181</f>
        <v>0</v>
      </c>
      <c r="V181" s="428">
        <f>'Annexure IV-Vcosting sheet'!AF181</f>
        <v>0</v>
      </c>
      <c r="W181" s="429"/>
    </row>
    <row r="182" spans="1:23">
      <c r="A182" s="428"/>
      <c r="B182" s="433" t="s">
        <v>105</v>
      </c>
      <c r="C182" s="478">
        <f>'Annexure IV-Vcosting sheet'!C182</f>
        <v>0</v>
      </c>
      <c r="D182" s="428">
        <f>'Annexure IV-Vcosting sheet'!D182</f>
        <v>0</v>
      </c>
      <c r="E182" s="478">
        <f>'Annexure IV-Vcosting sheet'!I182</f>
        <v>0</v>
      </c>
      <c r="F182" s="428">
        <f>'Annexure IV-Vcosting sheet'!J182</f>
        <v>0</v>
      </c>
      <c r="G182" s="469">
        <f>'Annexure IV-Vcosting sheet'!K182</f>
        <v>0</v>
      </c>
      <c r="H182" s="469">
        <f>'Annexure IV-Vcosting sheet'!L182</f>
        <v>0</v>
      </c>
      <c r="I182" s="478">
        <f>'Annexure IV-Vcosting sheet'!O182</f>
        <v>0</v>
      </c>
      <c r="J182" s="428">
        <f>'Annexure IV-Vcosting sheet'!P182</f>
        <v>0</v>
      </c>
      <c r="K182" s="428">
        <f>'Annexure IV-Vcosting sheet'!S182</f>
        <v>0</v>
      </c>
      <c r="L182" s="478">
        <f>'Annexure IV-Vcosting sheet'!T182</f>
        <v>0</v>
      </c>
      <c r="M182" s="428">
        <f>'Annexure IV-Vcosting sheet'!U182</f>
        <v>0</v>
      </c>
      <c r="N182" s="478">
        <f>'Annexure IV-Vcosting sheet'!V182</f>
        <v>0</v>
      </c>
      <c r="O182" s="428">
        <f>'Annexure IV-Vcosting sheet'!W182</f>
        <v>0</v>
      </c>
      <c r="P182" s="478">
        <f>'Annexure IV-Vcosting sheet'!X182</f>
        <v>0</v>
      </c>
      <c r="Q182" s="428">
        <f>'Annexure IV-Vcosting sheet'!Y182</f>
        <v>0</v>
      </c>
      <c r="R182" s="428">
        <f>'Annexure IV-Vcosting sheet'!AB182</f>
        <v>0</v>
      </c>
      <c r="S182" s="478">
        <f>'Annexure IV-Vcosting sheet'!AC182</f>
        <v>0</v>
      </c>
      <c r="T182" s="428">
        <f>'Annexure IV-Vcosting sheet'!AD182</f>
        <v>0</v>
      </c>
      <c r="U182" s="478">
        <f>'Annexure IV-Vcosting sheet'!AE182</f>
        <v>0</v>
      </c>
      <c r="V182" s="428">
        <f>'Annexure IV-Vcosting sheet'!AF182</f>
        <v>0</v>
      </c>
      <c r="W182" s="433"/>
    </row>
    <row r="183" spans="1:23">
      <c r="A183" s="428"/>
      <c r="B183" s="433" t="s">
        <v>106</v>
      </c>
      <c r="C183" s="478">
        <f>'Annexure IV-Vcosting sheet'!C183</f>
        <v>0</v>
      </c>
      <c r="D183" s="428">
        <f>'Annexure IV-Vcosting sheet'!D183</f>
        <v>0</v>
      </c>
      <c r="E183" s="478">
        <f>'Annexure IV-Vcosting sheet'!I183</f>
        <v>0</v>
      </c>
      <c r="F183" s="428">
        <f>'Annexure IV-Vcosting sheet'!J183</f>
        <v>0</v>
      </c>
      <c r="G183" s="469">
        <f>'Annexure IV-Vcosting sheet'!K183</f>
        <v>0</v>
      </c>
      <c r="H183" s="469">
        <f>'Annexure IV-Vcosting sheet'!L183</f>
        <v>0</v>
      </c>
      <c r="I183" s="478">
        <f>'Annexure IV-Vcosting sheet'!O183</f>
        <v>0</v>
      </c>
      <c r="J183" s="428">
        <f>'Annexure IV-Vcosting sheet'!P183</f>
        <v>0</v>
      </c>
      <c r="K183" s="428">
        <f>'Annexure IV-Vcosting sheet'!S183</f>
        <v>0</v>
      </c>
      <c r="L183" s="478">
        <f>'Annexure IV-Vcosting sheet'!T183</f>
        <v>0</v>
      </c>
      <c r="M183" s="428">
        <f>'Annexure IV-Vcosting sheet'!U183</f>
        <v>0</v>
      </c>
      <c r="N183" s="478">
        <f>'Annexure IV-Vcosting sheet'!V183</f>
        <v>0</v>
      </c>
      <c r="O183" s="428">
        <f>'Annexure IV-Vcosting sheet'!W183</f>
        <v>0</v>
      </c>
      <c r="P183" s="478">
        <f>'Annexure IV-Vcosting sheet'!X183</f>
        <v>0</v>
      </c>
      <c r="Q183" s="428">
        <f>'Annexure IV-Vcosting sheet'!Y183</f>
        <v>0</v>
      </c>
      <c r="R183" s="428">
        <f>'Annexure IV-Vcosting sheet'!AB183</f>
        <v>0</v>
      </c>
      <c r="S183" s="478">
        <f>'Annexure IV-Vcosting sheet'!AC183</f>
        <v>0</v>
      </c>
      <c r="T183" s="428">
        <f>'Annexure IV-Vcosting sheet'!AD183</f>
        <v>0</v>
      </c>
      <c r="U183" s="478">
        <f>'Annexure IV-Vcosting sheet'!AE183</f>
        <v>0</v>
      </c>
      <c r="V183" s="428">
        <f>'Annexure IV-Vcosting sheet'!AF183</f>
        <v>0</v>
      </c>
      <c r="W183" s="433"/>
    </row>
    <row r="184" spans="1:23">
      <c r="A184" s="428"/>
      <c r="B184" s="433" t="s">
        <v>107</v>
      </c>
      <c r="C184" s="478">
        <f>'Annexure IV-Vcosting sheet'!C184</f>
        <v>0</v>
      </c>
      <c r="D184" s="428">
        <f>'Annexure IV-Vcosting sheet'!D184</f>
        <v>0</v>
      </c>
      <c r="E184" s="478">
        <f>'Annexure IV-Vcosting sheet'!I184</f>
        <v>0</v>
      </c>
      <c r="F184" s="428">
        <f>'Annexure IV-Vcosting sheet'!J184</f>
        <v>0</v>
      </c>
      <c r="G184" s="469">
        <f>'Annexure IV-Vcosting sheet'!K184</f>
        <v>0</v>
      </c>
      <c r="H184" s="469">
        <f>'Annexure IV-Vcosting sheet'!L184</f>
        <v>0</v>
      </c>
      <c r="I184" s="478">
        <f>'Annexure IV-Vcosting sheet'!O184</f>
        <v>0</v>
      </c>
      <c r="J184" s="428">
        <f>'Annexure IV-Vcosting sheet'!P184</f>
        <v>0</v>
      </c>
      <c r="K184" s="428">
        <f>'Annexure IV-Vcosting sheet'!S184</f>
        <v>0</v>
      </c>
      <c r="L184" s="478">
        <f>'Annexure IV-Vcosting sheet'!T184</f>
        <v>0</v>
      </c>
      <c r="M184" s="428">
        <f>'Annexure IV-Vcosting sheet'!U184</f>
        <v>0</v>
      </c>
      <c r="N184" s="478">
        <f>'Annexure IV-Vcosting sheet'!V184</f>
        <v>0</v>
      </c>
      <c r="O184" s="428">
        <f>'Annexure IV-Vcosting sheet'!W184</f>
        <v>0</v>
      </c>
      <c r="P184" s="478">
        <f>'Annexure IV-Vcosting sheet'!X184</f>
        <v>0</v>
      </c>
      <c r="Q184" s="428">
        <f>'Annexure IV-Vcosting sheet'!Y184</f>
        <v>0</v>
      </c>
      <c r="R184" s="428">
        <f>'Annexure IV-Vcosting sheet'!AB184</f>
        <v>0</v>
      </c>
      <c r="S184" s="478">
        <f>'Annexure IV-Vcosting sheet'!AC184</f>
        <v>0</v>
      </c>
      <c r="T184" s="428">
        <f>'Annexure IV-Vcosting sheet'!AD184</f>
        <v>0</v>
      </c>
      <c r="U184" s="478">
        <f>'Annexure IV-Vcosting sheet'!AE184</f>
        <v>0</v>
      </c>
      <c r="V184" s="428">
        <f>'Annexure IV-Vcosting sheet'!AF184</f>
        <v>0</v>
      </c>
      <c r="W184" s="433"/>
    </row>
    <row r="185" spans="1:23">
      <c r="A185" s="428"/>
      <c r="B185" s="433" t="s">
        <v>108</v>
      </c>
      <c r="C185" s="478">
        <f>'Annexure IV-Vcosting sheet'!C185</f>
        <v>0</v>
      </c>
      <c r="D185" s="428">
        <f>'Annexure IV-Vcosting sheet'!D185</f>
        <v>0</v>
      </c>
      <c r="E185" s="478">
        <f>'Annexure IV-Vcosting sheet'!I185</f>
        <v>0</v>
      </c>
      <c r="F185" s="428">
        <f>'Annexure IV-Vcosting sheet'!J185</f>
        <v>0</v>
      </c>
      <c r="G185" s="469">
        <f>'Annexure IV-Vcosting sheet'!K185</f>
        <v>0</v>
      </c>
      <c r="H185" s="469">
        <f>'Annexure IV-Vcosting sheet'!L185</f>
        <v>0</v>
      </c>
      <c r="I185" s="478">
        <f>'Annexure IV-Vcosting sheet'!O185</f>
        <v>0</v>
      </c>
      <c r="J185" s="428">
        <f>'Annexure IV-Vcosting sheet'!P185</f>
        <v>0</v>
      </c>
      <c r="K185" s="428">
        <f>'Annexure IV-Vcosting sheet'!S185</f>
        <v>0</v>
      </c>
      <c r="L185" s="478">
        <f>'Annexure IV-Vcosting sheet'!T185</f>
        <v>0</v>
      </c>
      <c r="M185" s="428">
        <f>'Annexure IV-Vcosting sheet'!U185</f>
        <v>0</v>
      </c>
      <c r="N185" s="478">
        <f>'Annexure IV-Vcosting sheet'!V185</f>
        <v>0</v>
      </c>
      <c r="O185" s="428">
        <f>'Annexure IV-Vcosting sheet'!W185</f>
        <v>0</v>
      </c>
      <c r="P185" s="478">
        <f>'Annexure IV-Vcosting sheet'!X185</f>
        <v>0</v>
      </c>
      <c r="Q185" s="428">
        <f>'Annexure IV-Vcosting sheet'!Y185</f>
        <v>0</v>
      </c>
      <c r="R185" s="428">
        <f>'Annexure IV-Vcosting sheet'!AB185</f>
        <v>0</v>
      </c>
      <c r="S185" s="478">
        <f>'Annexure IV-Vcosting sheet'!AC185</f>
        <v>0</v>
      </c>
      <c r="T185" s="428">
        <f>'Annexure IV-Vcosting sheet'!AD185</f>
        <v>0</v>
      </c>
      <c r="U185" s="478">
        <f>'Annexure IV-Vcosting sheet'!AE185</f>
        <v>0</v>
      </c>
      <c r="V185" s="428">
        <f>'Annexure IV-Vcosting sheet'!AF185</f>
        <v>0</v>
      </c>
      <c r="W185" s="433"/>
    </row>
    <row r="186" spans="1:23">
      <c r="A186" s="428"/>
      <c r="B186" s="430" t="s">
        <v>102</v>
      </c>
      <c r="C186" s="478">
        <f>'Annexure IV-Vcosting sheet'!C186</f>
        <v>0</v>
      </c>
      <c r="D186" s="428">
        <f>'Annexure IV-Vcosting sheet'!D186</f>
        <v>0</v>
      </c>
      <c r="E186" s="478">
        <f>'Annexure IV-Vcosting sheet'!I186</f>
        <v>0</v>
      </c>
      <c r="F186" s="428">
        <f>'Annexure IV-Vcosting sheet'!J186</f>
        <v>0</v>
      </c>
      <c r="G186" s="469">
        <f>'Annexure IV-Vcosting sheet'!K186</f>
        <v>0</v>
      </c>
      <c r="H186" s="469">
        <f>'Annexure IV-Vcosting sheet'!L186</f>
        <v>0</v>
      </c>
      <c r="I186" s="478">
        <f>'Annexure IV-Vcosting sheet'!O186</f>
        <v>0</v>
      </c>
      <c r="J186" s="428">
        <f>'Annexure IV-Vcosting sheet'!P186</f>
        <v>0</v>
      </c>
      <c r="K186" s="428">
        <f>'Annexure IV-Vcosting sheet'!S186</f>
        <v>0</v>
      </c>
      <c r="L186" s="478">
        <f>'Annexure IV-Vcosting sheet'!T186</f>
        <v>0</v>
      </c>
      <c r="M186" s="428">
        <f>'Annexure IV-Vcosting sheet'!U186</f>
        <v>0</v>
      </c>
      <c r="N186" s="478">
        <f>'Annexure IV-Vcosting sheet'!V186</f>
        <v>0</v>
      </c>
      <c r="O186" s="428">
        <f>'Annexure IV-Vcosting sheet'!W186</f>
        <v>0</v>
      </c>
      <c r="P186" s="478">
        <f>'Annexure IV-Vcosting sheet'!X186</f>
        <v>0</v>
      </c>
      <c r="Q186" s="428">
        <f>'Annexure IV-Vcosting sheet'!Y186</f>
        <v>0</v>
      </c>
      <c r="R186" s="428">
        <f>'Annexure IV-Vcosting sheet'!AB186</f>
        <v>0</v>
      </c>
      <c r="S186" s="478">
        <f>'Annexure IV-Vcosting sheet'!AC186</f>
        <v>0</v>
      </c>
      <c r="T186" s="428">
        <f>'Annexure IV-Vcosting sheet'!AD186</f>
        <v>0</v>
      </c>
      <c r="U186" s="478">
        <f>'Annexure IV-Vcosting sheet'!AE186</f>
        <v>0</v>
      </c>
      <c r="V186" s="428">
        <f>'Annexure IV-Vcosting sheet'!AF186</f>
        <v>0</v>
      </c>
      <c r="W186" s="430"/>
    </row>
    <row r="187" spans="1:23" ht="18">
      <c r="A187" s="428">
        <v>6.07</v>
      </c>
      <c r="B187" s="429" t="s">
        <v>114</v>
      </c>
      <c r="C187" s="478">
        <f>'Annexure IV-Vcosting sheet'!C187</f>
        <v>0</v>
      </c>
      <c r="D187" s="428">
        <f>'Annexure IV-Vcosting sheet'!D187</f>
        <v>0</v>
      </c>
      <c r="E187" s="478">
        <f>'Annexure IV-Vcosting sheet'!I187</f>
        <v>0</v>
      </c>
      <c r="F187" s="428">
        <f>'Annexure IV-Vcosting sheet'!J187</f>
        <v>0</v>
      </c>
      <c r="G187" s="469">
        <f>'Annexure IV-Vcosting sheet'!K187</f>
        <v>0</v>
      </c>
      <c r="H187" s="469">
        <f>'Annexure IV-Vcosting sheet'!L187</f>
        <v>0</v>
      </c>
      <c r="I187" s="478">
        <f>'Annexure IV-Vcosting sheet'!O187</f>
        <v>0</v>
      </c>
      <c r="J187" s="428">
        <f>'Annexure IV-Vcosting sheet'!P187</f>
        <v>0</v>
      </c>
      <c r="K187" s="428">
        <f>'Annexure IV-Vcosting sheet'!S187</f>
        <v>0</v>
      </c>
      <c r="L187" s="478">
        <f>'Annexure IV-Vcosting sheet'!T187</f>
        <v>0</v>
      </c>
      <c r="M187" s="428">
        <f>'Annexure IV-Vcosting sheet'!U187</f>
        <v>0</v>
      </c>
      <c r="N187" s="478">
        <f>'Annexure IV-Vcosting sheet'!V187</f>
        <v>0</v>
      </c>
      <c r="O187" s="428">
        <f>'Annexure IV-Vcosting sheet'!W187</f>
        <v>0</v>
      </c>
      <c r="P187" s="478">
        <f>'Annexure IV-Vcosting sheet'!X187</f>
        <v>0</v>
      </c>
      <c r="Q187" s="428">
        <f>'Annexure IV-Vcosting sheet'!Y187</f>
        <v>0</v>
      </c>
      <c r="R187" s="428">
        <f>'Annexure IV-Vcosting sheet'!AB187</f>
        <v>0</v>
      </c>
      <c r="S187" s="478">
        <f>'Annexure IV-Vcosting sheet'!AC187</f>
        <v>0</v>
      </c>
      <c r="T187" s="428">
        <f>'Annexure IV-Vcosting sheet'!AD187</f>
        <v>0</v>
      </c>
      <c r="U187" s="478">
        <f>'Annexure IV-Vcosting sheet'!AE187</f>
        <v>0</v>
      </c>
      <c r="V187" s="428">
        <f>'Annexure IV-Vcosting sheet'!AF187</f>
        <v>0</v>
      </c>
      <c r="W187" s="429"/>
    </row>
    <row r="188" spans="1:23">
      <c r="A188" s="428"/>
      <c r="B188" s="433" t="s">
        <v>105</v>
      </c>
      <c r="C188" s="478">
        <f>'Annexure IV-Vcosting sheet'!C188</f>
        <v>0</v>
      </c>
      <c r="D188" s="428">
        <f>'Annexure IV-Vcosting sheet'!D188</f>
        <v>0</v>
      </c>
      <c r="E188" s="478">
        <f>'Annexure IV-Vcosting sheet'!I188</f>
        <v>0</v>
      </c>
      <c r="F188" s="428">
        <f>'Annexure IV-Vcosting sheet'!J188</f>
        <v>0</v>
      </c>
      <c r="G188" s="469">
        <f>'Annexure IV-Vcosting sheet'!K188</f>
        <v>0</v>
      </c>
      <c r="H188" s="469">
        <f>'Annexure IV-Vcosting sheet'!L188</f>
        <v>0</v>
      </c>
      <c r="I188" s="478">
        <f>'Annexure IV-Vcosting sheet'!O188</f>
        <v>0</v>
      </c>
      <c r="J188" s="428">
        <f>'Annexure IV-Vcosting sheet'!P188</f>
        <v>0</v>
      </c>
      <c r="K188" s="428">
        <f>'Annexure IV-Vcosting sheet'!S188</f>
        <v>0</v>
      </c>
      <c r="L188" s="478">
        <f>'Annexure IV-Vcosting sheet'!T188</f>
        <v>0</v>
      </c>
      <c r="M188" s="428">
        <f>'Annexure IV-Vcosting sheet'!U188</f>
        <v>0</v>
      </c>
      <c r="N188" s="478">
        <f>'Annexure IV-Vcosting sheet'!V188</f>
        <v>0</v>
      </c>
      <c r="O188" s="428">
        <f>'Annexure IV-Vcosting sheet'!W188</f>
        <v>0</v>
      </c>
      <c r="P188" s="478">
        <f>'Annexure IV-Vcosting sheet'!X188</f>
        <v>0</v>
      </c>
      <c r="Q188" s="428">
        <f>'Annexure IV-Vcosting sheet'!Y188</f>
        <v>0</v>
      </c>
      <c r="R188" s="428">
        <f>'Annexure IV-Vcosting sheet'!AB188</f>
        <v>0</v>
      </c>
      <c r="S188" s="478">
        <f>'Annexure IV-Vcosting sheet'!AC188</f>
        <v>0</v>
      </c>
      <c r="T188" s="428">
        <f>'Annexure IV-Vcosting sheet'!AD188</f>
        <v>0</v>
      </c>
      <c r="U188" s="478">
        <f>'Annexure IV-Vcosting sheet'!AE188</f>
        <v>0</v>
      </c>
      <c r="V188" s="428">
        <f>'Annexure IV-Vcosting sheet'!AF188</f>
        <v>0</v>
      </c>
      <c r="W188" s="433"/>
    </row>
    <row r="189" spans="1:23">
      <c r="A189" s="428"/>
      <c r="B189" s="433" t="s">
        <v>106</v>
      </c>
      <c r="C189" s="478">
        <f>'Annexure IV-Vcosting sheet'!C189</f>
        <v>0</v>
      </c>
      <c r="D189" s="428">
        <f>'Annexure IV-Vcosting sheet'!D189</f>
        <v>0</v>
      </c>
      <c r="E189" s="478">
        <f>'Annexure IV-Vcosting sheet'!I189</f>
        <v>0</v>
      </c>
      <c r="F189" s="428">
        <f>'Annexure IV-Vcosting sheet'!J189</f>
        <v>0</v>
      </c>
      <c r="G189" s="469">
        <f>'Annexure IV-Vcosting sheet'!K189</f>
        <v>0</v>
      </c>
      <c r="H189" s="469">
        <f>'Annexure IV-Vcosting sheet'!L189</f>
        <v>0</v>
      </c>
      <c r="I189" s="478">
        <f>'Annexure IV-Vcosting sheet'!O189</f>
        <v>0</v>
      </c>
      <c r="J189" s="428">
        <f>'Annexure IV-Vcosting sheet'!P189</f>
        <v>0</v>
      </c>
      <c r="K189" s="428">
        <f>'Annexure IV-Vcosting sheet'!S189</f>
        <v>0</v>
      </c>
      <c r="L189" s="478">
        <f>'Annexure IV-Vcosting sheet'!T189</f>
        <v>0</v>
      </c>
      <c r="M189" s="428">
        <f>'Annexure IV-Vcosting sheet'!U189</f>
        <v>0</v>
      </c>
      <c r="N189" s="478">
        <f>'Annexure IV-Vcosting sheet'!V189</f>
        <v>0</v>
      </c>
      <c r="O189" s="428">
        <f>'Annexure IV-Vcosting sheet'!W189</f>
        <v>0</v>
      </c>
      <c r="P189" s="478">
        <f>'Annexure IV-Vcosting sheet'!X189</f>
        <v>0</v>
      </c>
      <c r="Q189" s="428">
        <f>'Annexure IV-Vcosting sheet'!Y189</f>
        <v>0</v>
      </c>
      <c r="R189" s="428">
        <f>'Annexure IV-Vcosting sheet'!AB189</f>
        <v>0</v>
      </c>
      <c r="S189" s="478">
        <f>'Annexure IV-Vcosting sheet'!AC189</f>
        <v>0</v>
      </c>
      <c r="T189" s="428">
        <f>'Annexure IV-Vcosting sheet'!AD189</f>
        <v>0</v>
      </c>
      <c r="U189" s="478">
        <f>'Annexure IV-Vcosting sheet'!AE189</f>
        <v>0</v>
      </c>
      <c r="V189" s="428">
        <f>'Annexure IV-Vcosting sheet'!AF189</f>
        <v>0</v>
      </c>
      <c r="W189" s="433"/>
    </row>
    <row r="190" spans="1:23">
      <c r="A190" s="428"/>
      <c r="B190" s="433" t="s">
        <v>107</v>
      </c>
      <c r="C190" s="478">
        <f>'Annexure IV-Vcosting sheet'!C190</f>
        <v>0</v>
      </c>
      <c r="D190" s="428">
        <f>'Annexure IV-Vcosting sheet'!D190</f>
        <v>0</v>
      </c>
      <c r="E190" s="478">
        <f>'Annexure IV-Vcosting sheet'!I190</f>
        <v>0</v>
      </c>
      <c r="F190" s="428">
        <f>'Annexure IV-Vcosting sheet'!J190</f>
        <v>0</v>
      </c>
      <c r="G190" s="469">
        <f>'Annexure IV-Vcosting sheet'!K190</f>
        <v>0</v>
      </c>
      <c r="H190" s="469">
        <f>'Annexure IV-Vcosting sheet'!L190</f>
        <v>0</v>
      </c>
      <c r="I190" s="478">
        <f>'Annexure IV-Vcosting sheet'!O190</f>
        <v>0</v>
      </c>
      <c r="J190" s="428">
        <f>'Annexure IV-Vcosting sheet'!P190</f>
        <v>0</v>
      </c>
      <c r="K190" s="428">
        <f>'Annexure IV-Vcosting sheet'!S190</f>
        <v>0</v>
      </c>
      <c r="L190" s="478">
        <f>'Annexure IV-Vcosting sheet'!T190</f>
        <v>0</v>
      </c>
      <c r="M190" s="428">
        <f>'Annexure IV-Vcosting sheet'!U190</f>
        <v>0</v>
      </c>
      <c r="N190" s="478">
        <f>'Annexure IV-Vcosting sheet'!V190</f>
        <v>0</v>
      </c>
      <c r="O190" s="428">
        <f>'Annexure IV-Vcosting sheet'!W190</f>
        <v>0</v>
      </c>
      <c r="P190" s="478">
        <f>'Annexure IV-Vcosting sheet'!X190</f>
        <v>0</v>
      </c>
      <c r="Q190" s="428">
        <f>'Annexure IV-Vcosting sheet'!Y190</f>
        <v>0</v>
      </c>
      <c r="R190" s="428">
        <f>'Annexure IV-Vcosting sheet'!AB190</f>
        <v>0</v>
      </c>
      <c r="S190" s="478">
        <f>'Annexure IV-Vcosting sheet'!AC190</f>
        <v>0</v>
      </c>
      <c r="T190" s="428">
        <f>'Annexure IV-Vcosting sheet'!AD190</f>
        <v>0</v>
      </c>
      <c r="U190" s="478">
        <f>'Annexure IV-Vcosting sheet'!AE190</f>
        <v>0</v>
      </c>
      <c r="V190" s="428">
        <f>'Annexure IV-Vcosting sheet'!AF190</f>
        <v>0</v>
      </c>
      <c r="W190" s="433"/>
    </row>
    <row r="191" spans="1:23">
      <c r="A191" s="428"/>
      <c r="B191" s="433" t="s">
        <v>108</v>
      </c>
      <c r="C191" s="478">
        <f>'Annexure IV-Vcosting sheet'!C191</f>
        <v>0</v>
      </c>
      <c r="D191" s="428">
        <f>'Annexure IV-Vcosting sheet'!D191</f>
        <v>0</v>
      </c>
      <c r="E191" s="478">
        <f>'Annexure IV-Vcosting sheet'!I191</f>
        <v>0</v>
      </c>
      <c r="F191" s="428">
        <f>'Annexure IV-Vcosting sheet'!J191</f>
        <v>0</v>
      </c>
      <c r="G191" s="469">
        <f>'Annexure IV-Vcosting sheet'!K191</f>
        <v>0</v>
      </c>
      <c r="H191" s="469">
        <f>'Annexure IV-Vcosting sheet'!L191</f>
        <v>0</v>
      </c>
      <c r="I191" s="478">
        <f>'Annexure IV-Vcosting sheet'!O191</f>
        <v>0</v>
      </c>
      <c r="J191" s="428">
        <f>'Annexure IV-Vcosting sheet'!P191</f>
        <v>0</v>
      </c>
      <c r="K191" s="428">
        <f>'Annexure IV-Vcosting sheet'!S191</f>
        <v>0</v>
      </c>
      <c r="L191" s="478">
        <f>'Annexure IV-Vcosting sheet'!T191</f>
        <v>0</v>
      </c>
      <c r="M191" s="428">
        <f>'Annexure IV-Vcosting sheet'!U191</f>
        <v>0</v>
      </c>
      <c r="N191" s="478">
        <f>'Annexure IV-Vcosting sheet'!V191</f>
        <v>0</v>
      </c>
      <c r="O191" s="428">
        <f>'Annexure IV-Vcosting sheet'!W191</f>
        <v>0</v>
      </c>
      <c r="P191" s="478">
        <f>'Annexure IV-Vcosting sheet'!X191</f>
        <v>0</v>
      </c>
      <c r="Q191" s="428">
        <f>'Annexure IV-Vcosting sheet'!Y191</f>
        <v>0</v>
      </c>
      <c r="R191" s="428">
        <f>'Annexure IV-Vcosting sheet'!AB191</f>
        <v>0</v>
      </c>
      <c r="S191" s="478">
        <f>'Annexure IV-Vcosting sheet'!AC191</f>
        <v>0</v>
      </c>
      <c r="T191" s="428">
        <f>'Annexure IV-Vcosting sheet'!AD191</f>
        <v>0</v>
      </c>
      <c r="U191" s="478">
        <f>'Annexure IV-Vcosting sheet'!AE191</f>
        <v>0</v>
      </c>
      <c r="V191" s="428">
        <f>'Annexure IV-Vcosting sheet'!AF191</f>
        <v>0</v>
      </c>
      <c r="W191" s="433"/>
    </row>
    <row r="192" spans="1:23">
      <c r="A192" s="428"/>
      <c r="B192" s="430" t="s">
        <v>102</v>
      </c>
      <c r="C192" s="478">
        <f>'Annexure IV-Vcosting sheet'!C192</f>
        <v>0</v>
      </c>
      <c r="D192" s="428">
        <f>'Annexure IV-Vcosting sheet'!D192</f>
        <v>0</v>
      </c>
      <c r="E192" s="478">
        <f>'Annexure IV-Vcosting sheet'!I192</f>
        <v>0</v>
      </c>
      <c r="F192" s="428">
        <f>'Annexure IV-Vcosting sheet'!J192</f>
        <v>0</v>
      </c>
      <c r="G192" s="469">
        <f>'Annexure IV-Vcosting sheet'!K192</f>
        <v>0</v>
      </c>
      <c r="H192" s="469">
        <f>'Annexure IV-Vcosting sheet'!L192</f>
        <v>0</v>
      </c>
      <c r="I192" s="478">
        <f>'Annexure IV-Vcosting sheet'!O192</f>
        <v>0</v>
      </c>
      <c r="J192" s="428">
        <f>'Annexure IV-Vcosting sheet'!P192</f>
        <v>0</v>
      </c>
      <c r="K192" s="428">
        <f>'Annexure IV-Vcosting sheet'!S192</f>
        <v>0</v>
      </c>
      <c r="L192" s="478">
        <f>'Annexure IV-Vcosting sheet'!T192</f>
        <v>0</v>
      </c>
      <c r="M192" s="428">
        <f>'Annexure IV-Vcosting sheet'!U192</f>
        <v>0</v>
      </c>
      <c r="N192" s="478">
        <f>'Annexure IV-Vcosting sheet'!V192</f>
        <v>0</v>
      </c>
      <c r="O192" s="428">
        <f>'Annexure IV-Vcosting sheet'!W192</f>
        <v>0</v>
      </c>
      <c r="P192" s="478">
        <f>'Annexure IV-Vcosting sheet'!X192</f>
        <v>0</v>
      </c>
      <c r="Q192" s="428">
        <f>'Annexure IV-Vcosting sheet'!Y192</f>
        <v>0</v>
      </c>
      <c r="R192" s="428">
        <f>'Annexure IV-Vcosting sheet'!AB192</f>
        <v>0</v>
      </c>
      <c r="S192" s="478">
        <f>'Annexure IV-Vcosting sheet'!AC192</f>
        <v>0</v>
      </c>
      <c r="T192" s="428">
        <f>'Annexure IV-Vcosting sheet'!AD192</f>
        <v>0</v>
      </c>
      <c r="U192" s="478">
        <f>'Annexure IV-Vcosting sheet'!AE192</f>
        <v>0</v>
      </c>
      <c r="V192" s="428">
        <f>'Annexure IV-Vcosting sheet'!AF192</f>
        <v>0</v>
      </c>
      <c r="W192" s="430"/>
    </row>
    <row r="193" spans="1:23">
      <c r="A193" s="428"/>
      <c r="B193" s="430" t="s">
        <v>6</v>
      </c>
      <c r="C193" s="478">
        <f>'Annexure IV-Vcosting sheet'!C193</f>
        <v>173</v>
      </c>
      <c r="D193" s="428">
        <f>'Annexure IV-Vcosting sheet'!D193</f>
        <v>10.38</v>
      </c>
      <c r="E193" s="478">
        <f>'Annexure IV-Vcosting sheet'!I193</f>
        <v>144</v>
      </c>
      <c r="F193" s="428">
        <f>'Annexure IV-Vcosting sheet'!J193</f>
        <v>0</v>
      </c>
      <c r="G193" s="479">
        <f>E193/C193</f>
        <v>0.83236994219653182</v>
      </c>
      <c r="H193" s="479">
        <f>F193/D193</f>
        <v>0</v>
      </c>
      <c r="I193" s="478">
        <f>'Annexure IV-Vcosting sheet'!O193</f>
        <v>0</v>
      </c>
      <c r="J193" s="428">
        <f>'Annexure IV-Vcosting sheet'!P193</f>
        <v>0</v>
      </c>
      <c r="K193" s="428">
        <f>'Annexure IV-Vcosting sheet'!S193</f>
        <v>0</v>
      </c>
      <c r="L193" s="478">
        <f>'Annexure IV-Vcosting sheet'!T193</f>
        <v>66</v>
      </c>
      <c r="M193" s="428">
        <f>'Annexure IV-Vcosting sheet'!U193</f>
        <v>3.96</v>
      </c>
      <c r="N193" s="478">
        <f>'Annexure IV-Vcosting sheet'!V193</f>
        <v>66</v>
      </c>
      <c r="O193" s="428">
        <f>'Annexure IV-Vcosting sheet'!W193</f>
        <v>14.34</v>
      </c>
      <c r="P193" s="478">
        <f>'Annexure IV-Vcosting sheet'!X193</f>
        <v>0</v>
      </c>
      <c r="Q193" s="428">
        <f>'Annexure IV-Vcosting sheet'!Y193</f>
        <v>0</v>
      </c>
      <c r="R193" s="428">
        <f>'Annexure IV-Vcosting sheet'!AB193</f>
        <v>0</v>
      </c>
      <c r="S193" s="478">
        <f>'Annexure IV-Vcosting sheet'!AC193</f>
        <v>66</v>
      </c>
      <c r="T193" s="428">
        <f>'Annexure IV-Vcosting sheet'!AD193</f>
        <v>3.96</v>
      </c>
      <c r="U193" s="478">
        <f>'Annexure IV-Vcosting sheet'!AE193</f>
        <v>66</v>
      </c>
      <c r="V193" s="428">
        <f>'Annexure IV-Vcosting sheet'!AF193</f>
        <v>14.34</v>
      </c>
      <c r="W193" s="430"/>
    </row>
    <row r="194" spans="1:23">
      <c r="A194" s="425" t="s">
        <v>115</v>
      </c>
      <c r="B194" s="429" t="s">
        <v>116</v>
      </c>
      <c r="C194" s="478">
        <f>'Annexure IV-Vcosting sheet'!C194</f>
        <v>0</v>
      </c>
      <c r="D194" s="428">
        <f>'Annexure IV-Vcosting sheet'!D194</f>
        <v>0</v>
      </c>
      <c r="E194" s="478">
        <f>'Annexure IV-Vcosting sheet'!I194</f>
        <v>0</v>
      </c>
      <c r="F194" s="428">
        <f>'Annexure IV-Vcosting sheet'!J194</f>
        <v>0</v>
      </c>
      <c r="G194" s="469">
        <f>'Annexure IV-Vcosting sheet'!K194</f>
        <v>0</v>
      </c>
      <c r="H194" s="469">
        <f>'Annexure IV-Vcosting sheet'!L194</f>
        <v>0</v>
      </c>
      <c r="I194" s="478">
        <f>'Annexure IV-Vcosting sheet'!O194</f>
        <v>0</v>
      </c>
      <c r="J194" s="428">
        <f>'Annexure IV-Vcosting sheet'!P194</f>
        <v>0</v>
      </c>
      <c r="K194" s="428">
        <f>'Annexure IV-Vcosting sheet'!S194</f>
        <v>0</v>
      </c>
      <c r="L194" s="478">
        <f>'Annexure IV-Vcosting sheet'!T194</f>
        <v>0</v>
      </c>
      <c r="M194" s="428">
        <f>'Annexure IV-Vcosting sheet'!U194</f>
        <v>0</v>
      </c>
      <c r="N194" s="478">
        <f>'Annexure IV-Vcosting sheet'!V194</f>
        <v>0</v>
      </c>
      <c r="O194" s="428">
        <f>'Annexure IV-Vcosting sheet'!W194</f>
        <v>0</v>
      </c>
      <c r="P194" s="478">
        <f>'Annexure IV-Vcosting sheet'!X194</f>
        <v>0</v>
      </c>
      <c r="Q194" s="428">
        <f>'Annexure IV-Vcosting sheet'!Y194</f>
        <v>0</v>
      </c>
      <c r="R194" s="428">
        <f>'Annexure IV-Vcosting sheet'!AB194</f>
        <v>0</v>
      </c>
      <c r="S194" s="478">
        <f>'Annexure IV-Vcosting sheet'!AC194</f>
        <v>0</v>
      </c>
      <c r="T194" s="428">
        <f>'Annexure IV-Vcosting sheet'!AD194</f>
        <v>0</v>
      </c>
      <c r="U194" s="478">
        <f>'Annexure IV-Vcosting sheet'!AE194</f>
        <v>0</v>
      </c>
      <c r="V194" s="428">
        <f>'Annexure IV-Vcosting sheet'!AF194</f>
        <v>0</v>
      </c>
      <c r="W194" s="429"/>
    </row>
    <row r="195" spans="1:23">
      <c r="A195" s="431">
        <v>7</v>
      </c>
      <c r="B195" s="429" t="s">
        <v>117</v>
      </c>
      <c r="C195" s="478">
        <f>'Annexure IV-Vcosting sheet'!C195</f>
        <v>0</v>
      </c>
      <c r="D195" s="428">
        <f>'Annexure IV-Vcosting sheet'!D195</f>
        <v>0</v>
      </c>
      <c r="E195" s="478">
        <f>'Annexure IV-Vcosting sheet'!I195</f>
        <v>0</v>
      </c>
      <c r="F195" s="428">
        <f>'Annexure IV-Vcosting sheet'!J195</f>
        <v>0</v>
      </c>
      <c r="G195" s="469">
        <f>'Annexure IV-Vcosting sheet'!K195</f>
        <v>0</v>
      </c>
      <c r="H195" s="469">
        <f>'Annexure IV-Vcosting sheet'!L195</f>
        <v>0</v>
      </c>
      <c r="I195" s="478">
        <f>'Annexure IV-Vcosting sheet'!O195</f>
        <v>0</v>
      </c>
      <c r="J195" s="428">
        <f>'Annexure IV-Vcosting sheet'!P195</f>
        <v>0</v>
      </c>
      <c r="K195" s="428">
        <f>'Annexure IV-Vcosting sheet'!S195</f>
        <v>0</v>
      </c>
      <c r="L195" s="478">
        <f>'Annexure IV-Vcosting sheet'!T195</f>
        <v>0</v>
      </c>
      <c r="M195" s="428">
        <f>'Annexure IV-Vcosting sheet'!U195</f>
        <v>0</v>
      </c>
      <c r="N195" s="478">
        <f>'Annexure IV-Vcosting sheet'!V195</f>
        <v>0</v>
      </c>
      <c r="O195" s="428">
        <f>'Annexure IV-Vcosting sheet'!W195</f>
        <v>0</v>
      </c>
      <c r="P195" s="478">
        <f>'Annexure IV-Vcosting sheet'!X195</f>
        <v>0</v>
      </c>
      <c r="Q195" s="428">
        <f>'Annexure IV-Vcosting sheet'!Y195</f>
        <v>0</v>
      </c>
      <c r="R195" s="428">
        <f>'Annexure IV-Vcosting sheet'!AB195</f>
        <v>0</v>
      </c>
      <c r="S195" s="478">
        <f>'Annexure IV-Vcosting sheet'!AC195</f>
        <v>0</v>
      </c>
      <c r="T195" s="428">
        <f>'Annexure IV-Vcosting sheet'!AD195</f>
        <v>0</v>
      </c>
      <c r="U195" s="478">
        <f>'Annexure IV-Vcosting sheet'!AE195</f>
        <v>0</v>
      </c>
      <c r="V195" s="428">
        <f>'Annexure IV-Vcosting sheet'!AF195</f>
        <v>0</v>
      </c>
      <c r="W195" s="429"/>
    </row>
    <row r="196" spans="1:23">
      <c r="A196" s="428">
        <v>7.01</v>
      </c>
      <c r="B196" s="433" t="s">
        <v>118</v>
      </c>
      <c r="C196" s="478">
        <f>'Annexure IV-Vcosting sheet'!C196</f>
        <v>0</v>
      </c>
      <c r="D196" s="428">
        <f>'Annexure IV-Vcosting sheet'!D196</f>
        <v>0</v>
      </c>
      <c r="E196" s="478">
        <f>'Annexure IV-Vcosting sheet'!I196</f>
        <v>0</v>
      </c>
      <c r="F196" s="428">
        <f>'Annexure IV-Vcosting sheet'!J196</f>
        <v>0</v>
      </c>
      <c r="G196" s="469">
        <f>'Annexure IV-Vcosting sheet'!K196</f>
        <v>0</v>
      </c>
      <c r="H196" s="469">
        <f>'Annexure IV-Vcosting sheet'!L196</f>
        <v>0</v>
      </c>
      <c r="I196" s="478">
        <f>'Annexure IV-Vcosting sheet'!O196</f>
        <v>0</v>
      </c>
      <c r="J196" s="428">
        <f>'Annexure IV-Vcosting sheet'!P196</f>
        <v>0</v>
      </c>
      <c r="K196" s="428">
        <f>'Annexure IV-Vcosting sheet'!S196</f>
        <v>0</v>
      </c>
      <c r="L196" s="478">
        <f>'Annexure IV-Vcosting sheet'!T196</f>
        <v>0</v>
      </c>
      <c r="M196" s="428">
        <f>'Annexure IV-Vcosting sheet'!U196</f>
        <v>0</v>
      </c>
      <c r="N196" s="478">
        <f>'Annexure IV-Vcosting sheet'!V196</f>
        <v>0</v>
      </c>
      <c r="O196" s="428">
        <f>'Annexure IV-Vcosting sheet'!W196</f>
        <v>0</v>
      </c>
      <c r="P196" s="478">
        <f>'Annexure IV-Vcosting sheet'!X196</f>
        <v>0</v>
      </c>
      <c r="Q196" s="428">
        <f>'Annexure IV-Vcosting sheet'!Y196</f>
        <v>0</v>
      </c>
      <c r="R196" s="428">
        <f>'Annexure IV-Vcosting sheet'!AB196</f>
        <v>0</v>
      </c>
      <c r="S196" s="478">
        <f>'Annexure IV-Vcosting sheet'!AC196</f>
        <v>0</v>
      </c>
      <c r="T196" s="428">
        <f>'Annexure IV-Vcosting sheet'!AD196</f>
        <v>0</v>
      </c>
      <c r="U196" s="478">
        <f>'Annexure IV-Vcosting sheet'!AE196</f>
        <v>0</v>
      </c>
      <c r="V196" s="428">
        <f>'Annexure IV-Vcosting sheet'!AF196</f>
        <v>0</v>
      </c>
      <c r="W196" s="433"/>
    </row>
    <row r="197" spans="1:23">
      <c r="A197" s="428"/>
      <c r="B197" s="433" t="s">
        <v>119</v>
      </c>
      <c r="C197" s="478">
        <f>'Annexure IV-Vcosting sheet'!C197</f>
        <v>0</v>
      </c>
      <c r="D197" s="428">
        <f>'Annexure IV-Vcosting sheet'!D197</f>
        <v>0</v>
      </c>
      <c r="E197" s="478">
        <f>'Annexure IV-Vcosting sheet'!I197</f>
        <v>0</v>
      </c>
      <c r="F197" s="428">
        <f>'Annexure IV-Vcosting sheet'!J197</f>
        <v>0</v>
      </c>
      <c r="G197" s="469">
        <f>'Annexure IV-Vcosting sheet'!K197</f>
        <v>0</v>
      </c>
      <c r="H197" s="469">
        <f>'Annexure IV-Vcosting sheet'!L197</f>
        <v>0</v>
      </c>
      <c r="I197" s="478">
        <f>'Annexure IV-Vcosting sheet'!O197</f>
        <v>0</v>
      </c>
      <c r="J197" s="428">
        <f>'Annexure IV-Vcosting sheet'!P197</f>
        <v>0</v>
      </c>
      <c r="K197" s="428">
        <f>'Annexure IV-Vcosting sheet'!S197</f>
        <v>0</v>
      </c>
      <c r="L197" s="478">
        <f>'Annexure IV-Vcosting sheet'!T197</f>
        <v>0</v>
      </c>
      <c r="M197" s="428">
        <f>'Annexure IV-Vcosting sheet'!U197</f>
        <v>0</v>
      </c>
      <c r="N197" s="478">
        <f>'Annexure IV-Vcosting sheet'!V197</f>
        <v>0</v>
      </c>
      <c r="O197" s="428">
        <f>'Annexure IV-Vcosting sheet'!W197</f>
        <v>0</v>
      </c>
      <c r="P197" s="478">
        <f>'Annexure IV-Vcosting sheet'!X197</f>
        <v>0</v>
      </c>
      <c r="Q197" s="428">
        <f>'Annexure IV-Vcosting sheet'!Y197</f>
        <v>0</v>
      </c>
      <c r="R197" s="428">
        <f>'Annexure IV-Vcosting sheet'!AB197</f>
        <v>0</v>
      </c>
      <c r="S197" s="478">
        <f>'Annexure IV-Vcosting sheet'!AC197</f>
        <v>0</v>
      </c>
      <c r="T197" s="428">
        <f>'Annexure IV-Vcosting sheet'!AD197</f>
        <v>0</v>
      </c>
      <c r="U197" s="478">
        <f>'Annexure IV-Vcosting sheet'!AE197</f>
        <v>0</v>
      </c>
      <c r="V197" s="428">
        <f>'Annexure IV-Vcosting sheet'!AF197</f>
        <v>0</v>
      </c>
      <c r="W197" s="433"/>
    </row>
    <row r="198" spans="1:23">
      <c r="A198" s="428"/>
      <c r="B198" s="433" t="s">
        <v>120</v>
      </c>
      <c r="C198" s="478">
        <f>'Annexure IV-Vcosting sheet'!C198</f>
        <v>0</v>
      </c>
      <c r="D198" s="428">
        <f>'Annexure IV-Vcosting sheet'!D198</f>
        <v>0</v>
      </c>
      <c r="E198" s="478">
        <f>'Annexure IV-Vcosting sheet'!I198</f>
        <v>0</v>
      </c>
      <c r="F198" s="428">
        <f>'Annexure IV-Vcosting sheet'!J198</f>
        <v>0</v>
      </c>
      <c r="G198" s="469">
        <f>'Annexure IV-Vcosting sheet'!K198</f>
        <v>0</v>
      </c>
      <c r="H198" s="469">
        <f>'Annexure IV-Vcosting sheet'!L198</f>
        <v>0</v>
      </c>
      <c r="I198" s="478">
        <f>'Annexure IV-Vcosting sheet'!O198</f>
        <v>0</v>
      </c>
      <c r="J198" s="428">
        <f>'Annexure IV-Vcosting sheet'!P198</f>
        <v>0</v>
      </c>
      <c r="K198" s="428">
        <f>'Annexure IV-Vcosting sheet'!S198</f>
        <v>0</v>
      </c>
      <c r="L198" s="478">
        <f>'Annexure IV-Vcosting sheet'!T198</f>
        <v>0</v>
      </c>
      <c r="M198" s="428">
        <f>'Annexure IV-Vcosting sheet'!U198</f>
        <v>0</v>
      </c>
      <c r="N198" s="478">
        <f>'Annexure IV-Vcosting sheet'!V198</f>
        <v>0</v>
      </c>
      <c r="O198" s="428">
        <f>'Annexure IV-Vcosting sheet'!W198</f>
        <v>0</v>
      </c>
      <c r="P198" s="478">
        <f>'Annexure IV-Vcosting sheet'!X198</f>
        <v>0</v>
      </c>
      <c r="Q198" s="428">
        <f>'Annexure IV-Vcosting sheet'!Y198</f>
        <v>0</v>
      </c>
      <c r="R198" s="428">
        <f>'Annexure IV-Vcosting sheet'!AB198</f>
        <v>0</v>
      </c>
      <c r="S198" s="478">
        <f>'Annexure IV-Vcosting sheet'!AC198</f>
        <v>0</v>
      </c>
      <c r="T198" s="428">
        <f>'Annexure IV-Vcosting sheet'!AD198</f>
        <v>0</v>
      </c>
      <c r="U198" s="478">
        <f>'Annexure IV-Vcosting sheet'!AE198</f>
        <v>0</v>
      </c>
      <c r="V198" s="428">
        <f>'Annexure IV-Vcosting sheet'!AF198</f>
        <v>0</v>
      </c>
      <c r="W198" s="433"/>
    </row>
    <row r="199" spans="1:23">
      <c r="A199" s="428"/>
      <c r="B199" s="433" t="s">
        <v>121</v>
      </c>
      <c r="C199" s="478">
        <f>'Annexure IV-Vcosting sheet'!C199</f>
        <v>0</v>
      </c>
      <c r="D199" s="428">
        <f>'Annexure IV-Vcosting sheet'!D199</f>
        <v>0</v>
      </c>
      <c r="E199" s="478">
        <f>'Annexure IV-Vcosting sheet'!I199</f>
        <v>0</v>
      </c>
      <c r="F199" s="428">
        <f>'Annexure IV-Vcosting sheet'!J199</f>
        <v>0</v>
      </c>
      <c r="G199" s="469">
        <f>'Annexure IV-Vcosting sheet'!K199</f>
        <v>0</v>
      </c>
      <c r="H199" s="469">
        <f>'Annexure IV-Vcosting sheet'!L199</f>
        <v>0</v>
      </c>
      <c r="I199" s="478">
        <f>'Annexure IV-Vcosting sheet'!O199</f>
        <v>0</v>
      </c>
      <c r="J199" s="428">
        <f>'Annexure IV-Vcosting sheet'!P199</f>
        <v>0</v>
      </c>
      <c r="K199" s="428">
        <f>'Annexure IV-Vcosting sheet'!S199</f>
        <v>0</v>
      </c>
      <c r="L199" s="478">
        <f>'Annexure IV-Vcosting sheet'!T199</f>
        <v>0</v>
      </c>
      <c r="M199" s="428">
        <f>'Annexure IV-Vcosting sheet'!U199</f>
        <v>0</v>
      </c>
      <c r="N199" s="478">
        <f>'Annexure IV-Vcosting sheet'!V199</f>
        <v>0</v>
      </c>
      <c r="O199" s="428">
        <f>'Annexure IV-Vcosting sheet'!W199</f>
        <v>0</v>
      </c>
      <c r="P199" s="478">
        <f>'Annexure IV-Vcosting sheet'!X199</f>
        <v>0</v>
      </c>
      <c r="Q199" s="428">
        <f>'Annexure IV-Vcosting sheet'!Y199</f>
        <v>0</v>
      </c>
      <c r="R199" s="428">
        <f>'Annexure IV-Vcosting sheet'!AB199</f>
        <v>0</v>
      </c>
      <c r="S199" s="478">
        <f>'Annexure IV-Vcosting sheet'!AC199</f>
        <v>0</v>
      </c>
      <c r="T199" s="428">
        <f>'Annexure IV-Vcosting sheet'!AD199</f>
        <v>0</v>
      </c>
      <c r="U199" s="478">
        <f>'Annexure IV-Vcosting sheet'!AE199</f>
        <v>0</v>
      </c>
      <c r="V199" s="428">
        <f>'Annexure IV-Vcosting sheet'!AF199</f>
        <v>0</v>
      </c>
      <c r="W199" s="433"/>
    </row>
    <row r="200" spans="1:23">
      <c r="A200" s="428"/>
      <c r="B200" s="433" t="s">
        <v>122</v>
      </c>
      <c r="C200" s="478">
        <f>'Annexure IV-Vcosting sheet'!C200</f>
        <v>0</v>
      </c>
      <c r="D200" s="428">
        <f>'Annexure IV-Vcosting sheet'!D200</f>
        <v>0</v>
      </c>
      <c r="E200" s="478">
        <f>'Annexure IV-Vcosting sheet'!I200</f>
        <v>0</v>
      </c>
      <c r="F200" s="428">
        <f>'Annexure IV-Vcosting sheet'!J200</f>
        <v>0</v>
      </c>
      <c r="G200" s="469">
        <f>'Annexure IV-Vcosting sheet'!K200</f>
        <v>0</v>
      </c>
      <c r="H200" s="469">
        <f>'Annexure IV-Vcosting sheet'!L200</f>
        <v>0</v>
      </c>
      <c r="I200" s="478">
        <f>'Annexure IV-Vcosting sheet'!O200</f>
        <v>0</v>
      </c>
      <c r="J200" s="428">
        <f>'Annexure IV-Vcosting sheet'!P200</f>
        <v>0</v>
      </c>
      <c r="K200" s="428">
        <f>'Annexure IV-Vcosting sheet'!S200</f>
        <v>0</v>
      </c>
      <c r="L200" s="478">
        <f>'Annexure IV-Vcosting sheet'!T200</f>
        <v>0</v>
      </c>
      <c r="M200" s="428">
        <f>'Annexure IV-Vcosting sheet'!U200</f>
        <v>0</v>
      </c>
      <c r="N200" s="478">
        <f>'Annexure IV-Vcosting sheet'!V200</f>
        <v>0</v>
      </c>
      <c r="O200" s="428">
        <f>'Annexure IV-Vcosting sheet'!W200</f>
        <v>0</v>
      </c>
      <c r="P200" s="478">
        <f>'Annexure IV-Vcosting sheet'!X200</f>
        <v>0</v>
      </c>
      <c r="Q200" s="428">
        <f>'Annexure IV-Vcosting sheet'!Y200</f>
        <v>0</v>
      </c>
      <c r="R200" s="428">
        <f>'Annexure IV-Vcosting sheet'!AB200</f>
        <v>0</v>
      </c>
      <c r="S200" s="478">
        <f>'Annexure IV-Vcosting sheet'!AC200</f>
        <v>0</v>
      </c>
      <c r="T200" s="428">
        <f>'Annexure IV-Vcosting sheet'!AD200</f>
        <v>0</v>
      </c>
      <c r="U200" s="478">
        <f>'Annexure IV-Vcosting sheet'!AE200</f>
        <v>0</v>
      </c>
      <c r="V200" s="428">
        <f>'Annexure IV-Vcosting sheet'!AF200</f>
        <v>0</v>
      </c>
      <c r="W200" s="433"/>
    </row>
    <row r="201" spans="1:23">
      <c r="A201" s="428"/>
      <c r="B201" s="433" t="s">
        <v>123</v>
      </c>
      <c r="C201" s="478">
        <f>'Annexure IV-Vcosting sheet'!C201</f>
        <v>0</v>
      </c>
      <c r="D201" s="428">
        <f>'Annexure IV-Vcosting sheet'!D201</f>
        <v>0</v>
      </c>
      <c r="E201" s="478">
        <f>'Annexure IV-Vcosting sheet'!I201</f>
        <v>0</v>
      </c>
      <c r="F201" s="428">
        <f>'Annexure IV-Vcosting sheet'!J201</f>
        <v>0</v>
      </c>
      <c r="G201" s="469">
        <f>'Annexure IV-Vcosting sheet'!K201</f>
        <v>0</v>
      </c>
      <c r="H201" s="469">
        <f>'Annexure IV-Vcosting sheet'!L201</f>
        <v>0</v>
      </c>
      <c r="I201" s="478">
        <f>'Annexure IV-Vcosting sheet'!O201</f>
        <v>0</v>
      </c>
      <c r="J201" s="428">
        <f>'Annexure IV-Vcosting sheet'!P201</f>
        <v>0</v>
      </c>
      <c r="K201" s="428">
        <f>'Annexure IV-Vcosting sheet'!S201</f>
        <v>0</v>
      </c>
      <c r="L201" s="478">
        <f>'Annexure IV-Vcosting sheet'!T201</f>
        <v>0</v>
      </c>
      <c r="M201" s="428">
        <f>'Annexure IV-Vcosting sheet'!U201</f>
        <v>0</v>
      </c>
      <c r="N201" s="478">
        <f>'Annexure IV-Vcosting sheet'!V201</f>
        <v>0</v>
      </c>
      <c r="O201" s="428">
        <f>'Annexure IV-Vcosting sheet'!W201</f>
        <v>0</v>
      </c>
      <c r="P201" s="478">
        <f>'Annexure IV-Vcosting sheet'!X201</f>
        <v>0</v>
      </c>
      <c r="Q201" s="428">
        <f>'Annexure IV-Vcosting sheet'!Y201</f>
        <v>0</v>
      </c>
      <c r="R201" s="428">
        <f>'Annexure IV-Vcosting sheet'!AB201</f>
        <v>0</v>
      </c>
      <c r="S201" s="478">
        <f>'Annexure IV-Vcosting sheet'!AC201</f>
        <v>0</v>
      </c>
      <c r="T201" s="428">
        <f>'Annexure IV-Vcosting sheet'!AD201</f>
        <v>0</v>
      </c>
      <c r="U201" s="478">
        <f>'Annexure IV-Vcosting sheet'!AE201</f>
        <v>0</v>
      </c>
      <c r="V201" s="428">
        <f>'Annexure IV-Vcosting sheet'!AF201</f>
        <v>0</v>
      </c>
      <c r="W201" s="433"/>
    </row>
    <row r="202" spans="1:23">
      <c r="A202" s="428"/>
      <c r="B202" s="433" t="s">
        <v>124</v>
      </c>
      <c r="C202" s="478">
        <f>'Annexure IV-Vcosting sheet'!C202</f>
        <v>0</v>
      </c>
      <c r="D202" s="428">
        <f>'Annexure IV-Vcosting sheet'!D202</f>
        <v>0</v>
      </c>
      <c r="E202" s="478">
        <f>'Annexure IV-Vcosting sheet'!I202</f>
        <v>0</v>
      </c>
      <c r="F202" s="428">
        <f>'Annexure IV-Vcosting sheet'!J202</f>
        <v>0</v>
      </c>
      <c r="G202" s="469">
        <f>'Annexure IV-Vcosting sheet'!K202</f>
        <v>0</v>
      </c>
      <c r="H202" s="469">
        <f>'Annexure IV-Vcosting sheet'!L202</f>
        <v>0</v>
      </c>
      <c r="I202" s="478">
        <f>'Annexure IV-Vcosting sheet'!O202</f>
        <v>0</v>
      </c>
      <c r="J202" s="428">
        <f>'Annexure IV-Vcosting sheet'!P202</f>
        <v>0</v>
      </c>
      <c r="K202" s="428">
        <f>'Annexure IV-Vcosting sheet'!S202</f>
        <v>0</v>
      </c>
      <c r="L202" s="478">
        <f>'Annexure IV-Vcosting sheet'!T202</f>
        <v>0</v>
      </c>
      <c r="M202" s="428">
        <f>'Annexure IV-Vcosting sheet'!U202</f>
        <v>0</v>
      </c>
      <c r="N202" s="478">
        <f>'Annexure IV-Vcosting sheet'!V202</f>
        <v>0</v>
      </c>
      <c r="O202" s="428">
        <f>'Annexure IV-Vcosting sheet'!W202</f>
        <v>0</v>
      </c>
      <c r="P202" s="478">
        <f>'Annexure IV-Vcosting sheet'!X202</f>
        <v>0</v>
      </c>
      <c r="Q202" s="428">
        <f>'Annexure IV-Vcosting sheet'!Y202</f>
        <v>0</v>
      </c>
      <c r="R202" s="428">
        <f>'Annexure IV-Vcosting sheet'!AB202</f>
        <v>0</v>
      </c>
      <c r="S202" s="478">
        <f>'Annexure IV-Vcosting sheet'!AC202</f>
        <v>0</v>
      </c>
      <c r="T202" s="428">
        <f>'Annexure IV-Vcosting sheet'!AD202</f>
        <v>0</v>
      </c>
      <c r="U202" s="478">
        <f>'Annexure IV-Vcosting sheet'!AE202</f>
        <v>0</v>
      </c>
      <c r="V202" s="428">
        <f>'Annexure IV-Vcosting sheet'!AF202</f>
        <v>0</v>
      </c>
      <c r="W202" s="433"/>
    </row>
    <row r="203" spans="1:23">
      <c r="A203" s="428">
        <f>+A196+0.01</f>
        <v>7.02</v>
      </c>
      <c r="B203" s="433" t="s">
        <v>125</v>
      </c>
      <c r="C203" s="478">
        <f>'Annexure IV-Vcosting sheet'!C203</f>
        <v>0</v>
      </c>
      <c r="D203" s="428">
        <f>'Annexure IV-Vcosting sheet'!D203</f>
        <v>0</v>
      </c>
      <c r="E203" s="478">
        <f>'Annexure IV-Vcosting sheet'!I203</f>
        <v>0</v>
      </c>
      <c r="F203" s="428">
        <f>'Annexure IV-Vcosting sheet'!J203</f>
        <v>0</v>
      </c>
      <c r="G203" s="469">
        <f>'Annexure IV-Vcosting sheet'!K203</f>
        <v>0</v>
      </c>
      <c r="H203" s="469">
        <f>'Annexure IV-Vcosting sheet'!L203</f>
        <v>0</v>
      </c>
      <c r="I203" s="478">
        <f>'Annexure IV-Vcosting sheet'!O203</f>
        <v>0</v>
      </c>
      <c r="J203" s="428">
        <f>'Annexure IV-Vcosting sheet'!P203</f>
        <v>0</v>
      </c>
      <c r="K203" s="428">
        <f>'Annexure IV-Vcosting sheet'!S203</f>
        <v>0</v>
      </c>
      <c r="L203" s="478">
        <f>'Annexure IV-Vcosting sheet'!T203</f>
        <v>0</v>
      </c>
      <c r="M203" s="428">
        <f>'Annexure IV-Vcosting sheet'!U203</f>
        <v>0</v>
      </c>
      <c r="N203" s="478">
        <f>'Annexure IV-Vcosting sheet'!V203</f>
        <v>0</v>
      </c>
      <c r="O203" s="428">
        <f>'Annexure IV-Vcosting sheet'!W203</f>
        <v>0</v>
      </c>
      <c r="P203" s="478">
        <f>'Annexure IV-Vcosting sheet'!X203</f>
        <v>0</v>
      </c>
      <c r="Q203" s="428">
        <f>'Annexure IV-Vcosting sheet'!Y203</f>
        <v>0</v>
      </c>
      <c r="R203" s="428">
        <f>'Annexure IV-Vcosting sheet'!AB203</f>
        <v>0</v>
      </c>
      <c r="S203" s="478">
        <f>'Annexure IV-Vcosting sheet'!AC203</f>
        <v>0</v>
      </c>
      <c r="T203" s="428">
        <f>'Annexure IV-Vcosting sheet'!AD203</f>
        <v>0</v>
      </c>
      <c r="U203" s="478">
        <f>'Annexure IV-Vcosting sheet'!AE203</f>
        <v>0</v>
      </c>
      <c r="V203" s="428">
        <f>'Annexure IV-Vcosting sheet'!AF203</f>
        <v>0</v>
      </c>
      <c r="W203" s="433"/>
    </row>
    <row r="204" spans="1:23">
      <c r="A204" s="428">
        <f t="shared" ref="A204:A205" si="9">+A203+0.01</f>
        <v>7.0299999999999994</v>
      </c>
      <c r="B204" s="433" t="s">
        <v>126</v>
      </c>
      <c r="C204" s="478">
        <f>'Annexure IV-Vcosting sheet'!C204</f>
        <v>0</v>
      </c>
      <c r="D204" s="428">
        <f>'Annexure IV-Vcosting sheet'!D204</f>
        <v>0</v>
      </c>
      <c r="E204" s="478">
        <f>'Annexure IV-Vcosting sheet'!I204</f>
        <v>0</v>
      </c>
      <c r="F204" s="428">
        <f>'Annexure IV-Vcosting sheet'!J204</f>
        <v>0</v>
      </c>
      <c r="G204" s="469">
        <f>'Annexure IV-Vcosting sheet'!K204</f>
        <v>0</v>
      </c>
      <c r="H204" s="469">
        <f>'Annexure IV-Vcosting sheet'!L204</f>
        <v>0</v>
      </c>
      <c r="I204" s="478">
        <f>'Annexure IV-Vcosting sheet'!O204</f>
        <v>0</v>
      </c>
      <c r="J204" s="428">
        <f>'Annexure IV-Vcosting sheet'!P204</f>
        <v>0</v>
      </c>
      <c r="K204" s="428">
        <f>'Annexure IV-Vcosting sheet'!S204</f>
        <v>0</v>
      </c>
      <c r="L204" s="478">
        <f>'Annexure IV-Vcosting sheet'!T204</f>
        <v>0</v>
      </c>
      <c r="M204" s="428">
        <f>'Annexure IV-Vcosting sheet'!U204</f>
        <v>0</v>
      </c>
      <c r="N204" s="478">
        <f>'Annexure IV-Vcosting sheet'!V204</f>
        <v>0</v>
      </c>
      <c r="O204" s="428">
        <f>'Annexure IV-Vcosting sheet'!W204</f>
        <v>0</v>
      </c>
      <c r="P204" s="478">
        <f>'Annexure IV-Vcosting sheet'!X204</f>
        <v>0</v>
      </c>
      <c r="Q204" s="428">
        <f>'Annexure IV-Vcosting sheet'!Y204</f>
        <v>0</v>
      </c>
      <c r="R204" s="428">
        <f>'Annexure IV-Vcosting sheet'!AB204</f>
        <v>0</v>
      </c>
      <c r="S204" s="478">
        <f>'Annexure IV-Vcosting sheet'!AC204</f>
        <v>0</v>
      </c>
      <c r="T204" s="428">
        <f>'Annexure IV-Vcosting sheet'!AD204</f>
        <v>0</v>
      </c>
      <c r="U204" s="478">
        <f>'Annexure IV-Vcosting sheet'!AE204</f>
        <v>0</v>
      </c>
      <c r="V204" s="428">
        <f>'Annexure IV-Vcosting sheet'!AF204</f>
        <v>0</v>
      </c>
      <c r="W204" s="433"/>
    </row>
    <row r="205" spans="1:23">
      <c r="A205" s="428">
        <f t="shared" si="9"/>
        <v>7.0399999999999991</v>
      </c>
      <c r="B205" s="433" t="s">
        <v>127</v>
      </c>
      <c r="C205" s="478">
        <f>'Annexure IV-Vcosting sheet'!C205</f>
        <v>0</v>
      </c>
      <c r="D205" s="428">
        <f>'Annexure IV-Vcosting sheet'!D205</f>
        <v>0</v>
      </c>
      <c r="E205" s="478">
        <f>'Annexure IV-Vcosting sheet'!I205</f>
        <v>0</v>
      </c>
      <c r="F205" s="428">
        <f>'Annexure IV-Vcosting sheet'!J205</f>
        <v>0</v>
      </c>
      <c r="G205" s="469">
        <f>'Annexure IV-Vcosting sheet'!K205</f>
        <v>0</v>
      </c>
      <c r="H205" s="469">
        <f>'Annexure IV-Vcosting sheet'!L205</f>
        <v>0</v>
      </c>
      <c r="I205" s="478">
        <f>'Annexure IV-Vcosting sheet'!O205</f>
        <v>0</v>
      </c>
      <c r="J205" s="428">
        <f>'Annexure IV-Vcosting sheet'!P205</f>
        <v>0</v>
      </c>
      <c r="K205" s="428">
        <f>'Annexure IV-Vcosting sheet'!S205</f>
        <v>0</v>
      </c>
      <c r="L205" s="478">
        <f>'Annexure IV-Vcosting sheet'!T205</f>
        <v>0</v>
      </c>
      <c r="M205" s="428">
        <f>'Annexure IV-Vcosting sheet'!U205</f>
        <v>0</v>
      </c>
      <c r="N205" s="478">
        <f>'Annexure IV-Vcosting sheet'!V205</f>
        <v>0</v>
      </c>
      <c r="O205" s="428">
        <f>'Annexure IV-Vcosting sheet'!W205</f>
        <v>0</v>
      </c>
      <c r="P205" s="478">
        <f>'Annexure IV-Vcosting sheet'!X205</f>
        <v>0</v>
      </c>
      <c r="Q205" s="428">
        <f>'Annexure IV-Vcosting sheet'!Y205</f>
        <v>0</v>
      </c>
      <c r="R205" s="428">
        <f>'Annexure IV-Vcosting sheet'!AB205</f>
        <v>0</v>
      </c>
      <c r="S205" s="478">
        <f>'Annexure IV-Vcosting sheet'!AC205</f>
        <v>0</v>
      </c>
      <c r="T205" s="428">
        <f>'Annexure IV-Vcosting sheet'!AD205</f>
        <v>0</v>
      </c>
      <c r="U205" s="478">
        <f>'Annexure IV-Vcosting sheet'!AE205</f>
        <v>0</v>
      </c>
      <c r="V205" s="428">
        <f>'Annexure IV-Vcosting sheet'!AF205</f>
        <v>0</v>
      </c>
      <c r="W205" s="433"/>
    </row>
    <row r="206" spans="1:23">
      <c r="A206" s="428"/>
      <c r="B206" s="430" t="s">
        <v>100</v>
      </c>
      <c r="C206" s="478">
        <f>'Annexure IV-Vcosting sheet'!C206</f>
        <v>0</v>
      </c>
      <c r="D206" s="428">
        <f>'Annexure IV-Vcosting sheet'!D206</f>
        <v>0</v>
      </c>
      <c r="E206" s="478">
        <f>'Annexure IV-Vcosting sheet'!I206</f>
        <v>0</v>
      </c>
      <c r="F206" s="428">
        <f>'Annexure IV-Vcosting sheet'!J206</f>
        <v>0</v>
      </c>
      <c r="G206" s="469">
        <f>'Annexure IV-Vcosting sheet'!K206</f>
        <v>0</v>
      </c>
      <c r="H206" s="469">
        <f>'Annexure IV-Vcosting sheet'!L206</f>
        <v>0</v>
      </c>
      <c r="I206" s="478">
        <f>'Annexure IV-Vcosting sheet'!O206</f>
        <v>0</v>
      </c>
      <c r="J206" s="428">
        <f>'Annexure IV-Vcosting sheet'!P206</f>
        <v>0</v>
      </c>
      <c r="K206" s="428">
        <f>'Annexure IV-Vcosting sheet'!S206</f>
        <v>0</v>
      </c>
      <c r="L206" s="478">
        <f>'Annexure IV-Vcosting sheet'!T206</f>
        <v>0</v>
      </c>
      <c r="M206" s="428">
        <f>'Annexure IV-Vcosting sheet'!U206</f>
        <v>0</v>
      </c>
      <c r="N206" s="478">
        <f>'Annexure IV-Vcosting sheet'!V206</f>
        <v>0</v>
      </c>
      <c r="O206" s="428">
        <f>'Annexure IV-Vcosting sheet'!W206</f>
        <v>0</v>
      </c>
      <c r="P206" s="478">
        <f>'Annexure IV-Vcosting sheet'!X206</f>
        <v>0</v>
      </c>
      <c r="Q206" s="428">
        <f>'Annexure IV-Vcosting sheet'!Y206</f>
        <v>0</v>
      </c>
      <c r="R206" s="428">
        <f>'Annexure IV-Vcosting sheet'!AB206</f>
        <v>0</v>
      </c>
      <c r="S206" s="478">
        <f>'Annexure IV-Vcosting sheet'!AC206</f>
        <v>0</v>
      </c>
      <c r="T206" s="428">
        <f>'Annexure IV-Vcosting sheet'!AD206</f>
        <v>0</v>
      </c>
      <c r="U206" s="478">
        <f>'Annexure IV-Vcosting sheet'!AE206</f>
        <v>0</v>
      </c>
      <c r="V206" s="428">
        <f>'Annexure IV-Vcosting sheet'!AF206</f>
        <v>0</v>
      </c>
      <c r="W206" s="430"/>
    </row>
    <row r="207" spans="1:23">
      <c r="A207" s="431">
        <v>8</v>
      </c>
      <c r="B207" s="429" t="s">
        <v>128</v>
      </c>
      <c r="C207" s="478">
        <f>'Annexure IV-Vcosting sheet'!C207</f>
        <v>0</v>
      </c>
      <c r="D207" s="428">
        <f>'Annexure IV-Vcosting sheet'!D207</f>
        <v>0</v>
      </c>
      <c r="E207" s="478">
        <f>'Annexure IV-Vcosting sheet'!I207</f>
        <v>0</v>
      </c>
      <c r="F207" s="428">
        <f>'Annexure IV-Vcosting sheet'!J207</f>
        <v>0</v>
      </c>
      <c r="G207" s="469">
        <f>'Annexure IV-Vcosting sheet'!K207</f>
        <v>0</v>
      </c>
      <c r="H207" s="469">
        <f>'Annexure IV-Vcosting sheet'!L207</f>
        <v>0</v>
      </c>
      <c r="I207" s="478">
        <f>'Annexure IV-Vcosting sheet'!O207</f>
        <v>0</v>
      </c>
      <c r="J207" s="428">
        <f>'Annexure IV-Vcosting sheet'!P207</f>
        <v>0</v>
      </c>
      <c r="K207" s="428">
        <f>'Annexure IV-Vcosting sheet'!S207</f>
        <v>0</v>
      </c>
      <c r="L207" s="478">
        <f>'Annexure IV-Vcosting sheet'!T207</f>
        <v>0</v>
      </c>
      <c r="M207" s="428">
        <f>'Annexure IV-Vcosting sheet'!U207</f>
        <v>0</v>
      </c>
      <c r="N207" s="478">
        <f>'Annexure IV-Vcosting sheet'!V207</f>
        <v>0</v>
      </c>
      <c r="O207" s="428">
        <f>'Annexure IV-Vcosting sheet'!W207</f>
        <v>0</v>
      </c>
      <c r="P207" s="478">
        <f>'Annexure IV-Vcosting sheet'!X207</f>
        <v>0</v>
      </c>
      <c r="Q207" s="428">
        <f>'Annexure IV-Vcosting sheet'!Y207</f>
        <v>0</v>
      </c>
      <c r="R207" s="428">
        <f>'Annexure IV-Vcosting sheet'!AB207</f>
        <v>0</v>
      </c>
      <c r="S207" s="478">
        <f>'Annexure IV-Vcosting sheet'!AC207</f>
        <v>0</v>
      </c>
      <c r="T207" s="428">
        <f>'Annexure IV-Vcosting sheet'!AD207</f>
        <v>0</v>
      </c>
      <c r="U207" s="478">
        <f>'Annexure IV-Vcosting sheet'!AE207</f>
        <v>0</v>
      </c>
      <c r="V207" s="428">
        <f>'Annexure IV-Vcosting sheet'!AF207</f>
        <v>0</v>
      </c>
      <c r="W207" s="429"/>
    </row>
    <row r="208" spans="1:23">
      <c r="A208" s="428">
        <v>8.01</v>
      </c>
      <c r="B208" s="433" t="s">
        <v>129</v>
      </c>
      <c r="C208" s="478">
        <f>'Annexure IV-Vcosting sheet'!C208</f>
        <v>0</v>
      </c>
      <c r="D208" s="428">
        <f>'Annexure IV-Vcosting sheet'!D208</f>
        <v>0</v>
      </c>
      <c r="E208" s="478">
        <f>'Annexure IV-Vcosting sheet'!I208</f>
        <v>0</v>
      </c>
      <c r="F208" s="428">
        <f>'Annexure IV-Vcosting sheet'!J208</f>
        <v>0</v>
      </c>
      <c r="G208" s="469">
        <f>'Annexure IV-Vcosting sheet'!K208</f>
        <v>0</v>
      </c>
      <c r="H208" s="469">
        <f>'Annexure IV-Vcosting sheet'!L208</f>
        <v>0</v>
      </c>
      <c r="I208" s="478">
        <f>'Annexure IV-Vcosting sheet'!O208</f>
        <v>0</v>
      </c>
      <c r="J208" s="428">
        <f>'Annexure IV-Vcosting sheet'!P208</f>
        <v>0</v>
      </c>
      <c r="K208" s="428">
        <f>'Annexure IV-Vcosting sheet'!S208</f>
        <v>0</v>
      </c>
      <c r="L208" s="478">
        <f>'Annexure IV-Vcosting sheet'!T208</f>
        <v>0</v>
      </c>
      <c r="M208" s="428">
        <f>'Annexure IV-Vcosting sheet'!U208</f>
        <v>0</v>
      </c>
      <c r="N208" s="478">
        <f>'Annexure IV-Vcosting sheet'!V208</f>
        <v>0</v>
      </c>
      <c r="O208" s="428">
        <f>'Annexure IV-Vcosting sheet'!W208</f>
        <v>0</v>
      </c>
      <c r="P208" s="478">
        <f>'Annexure IV-Vcosting sheet'!X208</f>
        <v>0</v>
      </c>
      <c r="Q208" s="428">
        <f>'Annexure IV-Vcosting sheet'!Y208</f>
        <v>0</v>
      </c>
      <c r="R208" s="428">
        <f>'Annexure IV-Vcosting sheet'!AB208</f>
        <v>0</v>
      </c>
      <c r="S208" s="478">
        <f>'Annexure IV-Vcosting sheet'!AC208</f>
        <v>0</v>
      </c>
      <c r="T208" s="428">
        <f>'Annexure IV-Vcosting sheet'!AD208</f>
        <v>0</v>
      </c>
      <c r="U208" s="478">
        <f>'Annexure IV-Vcosting sheet'!AE208</f>
        <v>0</v>
      </c>
      <c r="V208" s="428">
        <f>'Annexure IV-Vcosting sheet'!AF208</f>
        <v>0</v>
      </c>
      <c r="W208" s="433"/>
    </row>
    <row r="209" spans="1:23">
      <c r="A209" s="428">
        <f>+A208+0.01</f>
        <v>8.02</v>
      </c>
      <c r="B209" s="433" t="s">
        <v>130</v>
      </c>
      <c r="C209" s="478">
        <f>'Annexure IV-Vcosting sheet'!C209</f>
        <v>0</v>
      </c>
      <c r="D209" s="428">
        <f>'Annexure IV-Vcosting sheet'!D209</f>
        <v>0</v>
      </c>
      <c r="E209" s="478">
        <f>'Annexure IV-Vcosting sheet'!I209</f>
        <v>0</v>
      </c>
      <c r="F209" s="428">
        <f>'Annexure IV-Vcosting sheet'!J209</f>
        <v>0</v>
      </c>
      <c r="G209" s="469">
        <f>'Annexure IV-Vcosting sheet'!K209</f>
        <v>0</v>
      </c>
      <c r="H209" s="469">
        <f>'Annexure IV-Vcosting sheet'!L209</f>
        <v>0</v>
      </c>
      <c r="I209" s="478">
        <f>'Annexure IV-Vcosting sheet'!O209</f>
        <v>0</v>
      </c>
      <c r="J209" s="428">
        <f>'Annexure IV-Vcosting sheet'!P209</f>
        <v>0</v>
      </c>
      <c r="K209" s="428">
        <f>'Annexure IV-Vcosting sheet'!S209</f>
        <v>0</v>
      </c>
      <c r="L209" s="478">
        <f>'Annexure IV-Vcosting sheet'!T209</f>
        <v>0</v>
      </c>
      <c r="M209" s="428">
        <f>'Annexure IV-Vcosting sheet'!U209</f>
        <v>0</v>
      </c>
      <c r="N209" s="478">
        <f>'Annexure IV-Vcosting sheet'!V209</f>
        <v>0</v>
      </c>
      <c r="O209" s="428">
        <f>'Annexure IV-Vcosting sheet'!W209</f>
        <v>0</v>
      </c>
      <c r="P209" s="478">
        <f>'Annexure IV-Vcosting sheet'!X209</f>
        <v>0</v>
      </c>
      <c r="Q209" s="428">
        <f>'Annexure IV-Vcosting sheet'!Y209</f>
        <v>0</v>
      </c>
      <c r="R209" s="428">
        <f>'Annexure IV-Vcosting sheet'!AB209</f>
        <v>0</v>
      </c>
      <c r="S209" s="478">
        <f>'Annexure IV-Vcosting sheet'!AC209</f>
        <v>0</v>
      </c>
      <c r="T209" s="428">
        <f>'Annexure IV-Vcosting sheet'!AD209</f>
        <v>0</v>
      </c>
      <c r="U209" s="478">
        <f>'Annexure IV-Vcosting sheet'!AE209</f>
        <v>0</v>
      </c>
      <c r="V209" s="428">
        <f>'Annexure IV-Vcosting sheet'!AF209</f>
        <v>0</v>
      </c>
      <c r="W209" s="433"/>
    </row>
    <row r="210" spans="1:23">
      <c r="A210" s="428">
        <f t="shared" ref="A210:A211" si="10">+A209+0.01</f>
        <v>8.0299999999999994</v>
      </c>
      <c r="B210" s="433" t="s">
        <v>131</v>
      </c>
      <c r="C210" s="478">
        <f>'Annexure IV-Vcosting sheet'!C210</f>
        <v>0</v>
      </c>
      <c r="D210" s="428">
        <f>'Annexure IV-Vcosting sheet'!D210</f>
        <v>0</v>
      </c>
      <c r="E210" s="478">
        <f>'Annexure IV-Vcosting sheet'!I210</f>
        <v>0</v>
      </c>
      <c r="F210" s="428">
        <f>'Annexure IV-Vcosting sheet'!J210</f>
        <v>0</v>
      </c>
      <c r="G210" s="469">
        <f>'Annexure IV-Vcosting sheet'!K210</f>
        <v>0</v>
      </c>
      <c r="H210" s="469">
        <f>'Annexure IV-Vcosting sheet'!L210</f>
        <v>0</v>
      </c>
      <c r="I210" s="478">
        <f>'Annexure IV-Vcosting sheet'!O210</f>
        <v>0</v>
      </c>
      <c r="J210" s="428">
        <f>'Annexure IV-Vcosting sheet'!P210</f>
        <v>0</v>
      </c>
      <c r="K210" s="428">
        <f>'Annexure IV-Vcosting sheet'!S210</f>
        <v>0</v>
      </c>
      <c r="L210" s="478">
        <f>'Annexure IV-Vcosting sheet'!T210</f>
        <v>0</v>
      </c>
      <c r="M210" s="428">
        <f>'Annexure IV-Vcosting sheet'!U210</f>
        <v>0</v>
      </c>
      <c r="N210" s="478">
        <f>'Annexure IV-Vcosting sheet'!V210</f>
        <v>0</v>
      </c>
      <c r="O210" s="428">
        <f>'Annexure IV-Vcosting sheet'!W210</f>
        <v>0</v>
      </c>
      <c r="P210" s="478">
        <f>'Annexure IV-Vcosting sheet'!X210</f>
        <v>0</v>
      </c>
      <c r="Q210" s="428">
        <f>'Annexure IV-Vcosting sheet'!Y210</f>
        <v>0</v>
      </c>
      <c r="R210" s="428">
        <f>'Annexure IV-Vcosting sheet'!AB210</f>
        <v>0</v>
      </c>
      <c r="S210" s="478">
        <f>'Annexure IV-Vcosting sheet'!AC210</f>
        <v>0</v>
      </c>
      <c r="T210" s="428">
        <f>'Annexure IV-Vcosting sheet'!AD210</f>
        <v>0</v>
      </c>
      <c r="U210" s="478">
        <f>'Annexure IV-Vcosting sheet'!AE210</f>
        <v>0</v>
      </c>
      <c r="V210" s="428">
        <f>'Annexure IV-Vcosting sheet'!AF210</f>
        <v>0</v>
      </c>
      <c r="W210" s="433"/>
    </row>
    <row r="211" spans="1:23">
      <c r="A211" s="428">
        <f t="shared" si="10"/>
        <v>8.0399999999999991</v>
      </c>
      <c r="B211" s="433" t="s">
        <v>132</v>
      </c>
      <c r="C211" s="478">
        <f>'Annexure IV-Vcosting sheet'!C211</f>
        <v>0</v>
      </c>
      <c r="D211" s="428">
        <f>'Annexure IV-Vcosting sheet'!D211</f>
        <v>0</v>
      </c>
      <c r="E211" s="478">
        <f>'Annexure IV-Vcosting sheet'!I211</f>
        <v>0</v>
      </c>
      <c r="F211" s="428">
        <f>'Annexure IV-Vcosting sheet'!J211</f>
        <v>0</v>
      </c>
      <c r="G211" s="469">
        <f>'Annexure IV-Vcosting sheet'!K211</f>
        <v>0</v>
      </c>
      <c r="H211" s="469">
        <f>'Annexure IV-Vcosting sheet'!L211</f>
        <v>0</v>
      </c>
      <c r="I211" s="478">
        <f>'Annexure IV-Vcosting sheet'!O211</f>
        <v>0</v>
      </c>
      <c r="J211" s="428">
        <f>'Annexure IV-Vcosting sheet'!P211</f>
        <v>0</v>
      </c>
      <c r="K211" s="428">
        <f>'Annexure IV-Vcosting sheet'!S211</f>
        <v>0</v>
      </c>
      <c r="L211" s="478">
        <f>'Annexure IV-Vcosting sheet'!T211</f>
        <v>0</v>
      </c>
      <c r="M211" s="428">
        <f>'Annexure IV-Vcosting sheet'!U211</f>
        <v>0</v>
      </c>
      <c r="N211" s="478">
        <f>'Annexure IV-Vcosting sheet'!V211</f>
        <v>0</v>
      </c>
      <c r="O211" s="428">
        <f>'Annexure IV-Vcosting sheet'!W211</f>
        <v>0</v>
      </c>
      <c r="P211" s="478">
        <f>'Annexure IV-Vcosting sheet'!X211</f>
        <v>0</v>
      </c>
      <c r="Q211" s="428">
        <f>'Annexure IV-Vcosting sheet'!Y211</f>
        <v>0</v>
      </c>
      <c r="R211" s="428">
        <f>'Annexure IV-Vcosting sheet'!AB211</f>
        <v>0</v>
      </c>
      <c r="S211" s="478">
        <f>'Annexure IV-Vcosting sheet'!AC211</f>
        <v>0</v>
      </c>
      <c r="T211" s="428">
        <f>'Annexure IV-Vcosting sheet'!AD211</f>
        <v>0</v>
      </c>
      <c r="U211" s="478">
        <f>'Annexure IV-Vcosting sheet'!AE211</f>
        <v>0</v>
      </c>
      <c r="V211" s="428">
        <f>'Annexure IV-Vcosting sheet'!AF211</f>
        <v>0</v>
      </c>
      <c r="W211" s="433"/>
    </row>
    <row r="212" spans="1:23">
      <c r="A212" s="428"/>
      <c r="B212" s="430" t="s">
        <v>102</v>
      </c>
      <c r="C212" s="478">
        <f>'Annexure IV-Vcosting sheet'!C212</f>
        <v>0</v>
      </c>
      <c r="D212" s="428">
        <f>'Annexure IV-Vcosting sheet'!D212</f>
        <v>0</v>
      </c>
      <c r="E212" s="478">
        <f>'Annexure IV-Vcosting sheet'!I212</f>
        <v>0</v>
      </c>
      <c r="F212" s="428">
        <f>'Annexure IV-Vcosting sheet'!J212</f>
        <v>0</v>
      </c>
      <c r="G212" s="469">
        <f>'Annexure IV-Vcosting sheet'!K212</f>
        <v>0</v>
      </c>
      <c r="H212" s="469">
        <f>'Annexure IV-Vcosting sheet'!L212</f>
        <v>0</v>
      </c>
      <c r="I212" s="478">
        <f>'Annexure IV-Vcosting sheet'!O212</f>
        <v>0</v>
      </c>
      <c r="J212" s="428">
        <f>'Annexure IV-Vcosting sheet'!P212</f>
        <v>0</v>
      </c>
      <c r="K212" s="428">
        <f>'Annexure IV-Vcosting sheet'!S212</f>
        <v>0</v>
      </c>
      <c r="L212" s="478">
        <f>'Annexure IV-Vcosting sheet'!T212</f>
        <v>0</v>
      </c>
      <c r="M212" s="428">
        <f>'Annexure IV-Vcosting sheet'!U212</f>
        <v>0</v>
      </c>
      <c r="N212" s="478">
        <f>'Annexure IV-Vcosting sheet'!V212</f>
        <v>0</v>
      </c>
      <c r="O212" s="428">
        <f>'Annexure IV-Vcosting sheet'!W212</f>
        <v>0</v>
      </c>
      <c r="P212" s="478">
        <f>'Annexure IV-Vcosting sheet'!X212</f>
        <v>0</v>
      </c>
      <c r="Q212" s="428">
        <f>'Annexure IV-Vcosting sheet'!Y212</f>
        <v>0</v>
      </c>
      <c r="R212" s="428">
        <f>'Annexure IV-Vcosting sheet'!AB212</f>
        <v>0</v>
      </c>
      <c r="S212" s="478">
        <f>'Annexure IV-Vcosting sheet'!AC212</f>
        <v>0</v>
      </c>
      <c r="T212" s="428">
        <f>'Annexure IV-Vcosting sheet'!AD212</f>
        <v>0</v>
      </c>
      <c r="U212" s="478">
        <f>'Annexure IV-Vcosting sheet'!AE212</f>
        <v>0</v>
      </c>
      <c r="V212" s="428">
        <f>'Annexure IV-Vcosting sheet'!AF212</f>
        <v>0</v>
      </c>
      <c r="W212" s="430"/>
    </row>
    <row r="213" spans="1:23" ht="18">
      <c r="A213" s="431">
        <v>9</v>
      </c>
      <c r="B213" s="429" t="s">
        <v>133</v>
      </c>
      <c r="C213" s="478">
        <f>'Annexure IV-Vcosting sheet'!C213</f>
        <v>0</v>
      </c>
      <c r="D213" s="428">
        <f>'Annexure IV-Vcosting sheet'!D213</f>
        <v>0</v>
      </c>
      <c r="E213" s="478">
        <f>'Annexure IV-Vcosting sheet'!I213</f>
        <v>0</v>
      </c>
      <c r="F213" s="428">
        <f>'Annexure IV-Vcosting sheet'!J213</f>
        <v>0</v>
      </c>
      <c r="G213" s="469">
        <f>'Annexure IV-Vcosting sheet'!K213</f>
        <v>0</v>
      </c>
      <c r="H213" s="469">
        <f>'Annexure IV-Vcosting sheet'!L213</f>
        <v>0</v>
      </c>
      <c r="I213" s="478">
        <f>'Annexure IV-Vcosting sheet'!O213</f>
        <v>0</v>
      </c>
      <c r="J213" s="428">
        <f>'Annexure IV-Vcosting sheet'!P213</f>
        <v>0</v>
      </c>
      <c r="K213" s="428">
        <f>'Annexure IV-Vcosting sheet'!S213</f>
        <v>0</v>
      </c>
      <c r="L213" s="478">
        <f>'Annexure IV-Vcosting sheet'!T213</f>
        <v>0</v>
      </c>
      <c r="M213" s="428">
        <f>'Annexure IV-Vcosting sheet'!U213</f>
        <v>0</v>
      </c>
      <c r="N213" s="478">
        <f>'Annexure IV-Vcosting sheet'!V213</f>
        <v>0</v>
      </c>
      <c r="O213" s="428">
        <f>'Annexure IV-Vcosting sheet'!W213</f>
        <v>0</v>
      </c>
      <c r="P213" s="478">
        <f>'Annexure IV-Vcosting sheet'!X213</f>
        <v>0</v>
      </c>
      <c r="Q213" s="428">
        <f>'Annexure IV-Vcosting sheet'!Y213</f>
        <v>0</v>
      </c>
      <c r="R213" s="428">
        <f>'Annexure IV-Vcosting sheet'!AB213</f>
        <v>0</v>
      </c>
      <c r="S213" s="478">
        <f>'Annexure IV-Vcosting sheet'!AC213</f>
        <v>0</v>
      </c>
      <c r="T213" s="428">
        <f>'Annexure IV-Vcosting sheet'!AD213</f>
        <v>0</v>
      </c>
      <c r="U213" s="478">
        <f>'Annexure IV-Vcosting sheet'!AE213</f>
        <v>0</v>
      </c>
      <c r="V213" s="428">
        <f>'Annexure IV-Vcosting sheet'!AF213</f>
        <v>0</v>
      </c>
      <c r="W213" s="429"/>
    </row>
    <row r="214" spans="1:23">
      <c r="A214" s="428">
        <v>9.01</v>
      </c>
      <c r="B214" s="433" t="s">
        <v>134</v>
      </c>
      <c r="C214" s="478">
        <f>'Annexure IV-Vcosting sheet'!C214</f>
        <v>0</v>
      </c>
      <c r="D214" s="428">
        <f>'Annexure IV-Vcosting sheet'!D214</f>
        <v>0</v>
      </c>
      <c r="E214" s="478">
        <f>'Annexure IV-Vcosting sheet'!I214</f>
        <v>0</v>
      </c>
      <c r="F214" s="428">
        <f>'Annexure IV-Vcosting sheet'!J214</f>
        <v>0</v>
      </c>
      <c r="G214" s="469">
        <f>'Annexure IV-Vcosting sheet'!K214</f>
        <v>0</v>
      </c>
      <c r="H214" s="469">
        <f>'Annexure IV-Vcosting sheet'!L214</f>
        <v>0</v>
      </c>
      <c r="I214" s="478">
        <f>'Annexure IV-Vcosting sheet'!O214</f>
        <v>0</v>
      </c>
      <c r="J214" s="428">
        <f>'Annexure IV-Vcosting sheet'!P214</f>
        <v>0</v>
      </c>
      <c r="K214" s="428">
        <f>'Annexure IV-Vcosting sheet'!S214</f>
        <v>0</v>
      </c>
      <c r="L214" s="478">
        <f>'Annexure IV-Vcosting sheet'!T214</f>
        <v>0</v>
      </c>
      <c r="M214" s="428">
        <f>'Annexure IV-Vcosting sheet'!U214</f>
        <v>0</v>
      </c>
      <c r="N214" s="478">
        <f>'Annexure IV-Vcosting sheet'!V214</f>
        <v>0</v>
      </c>
      <c r="O214" s="428">
        <f>'Annexure IV-Vcosting sheet'!W214</f>
        <v>0</v>
      </c>
      <c r="P214" s="478">
        <f>'Annexure IV-Vcosting sheet'!X214</f>
        <v>0</v>
      </c>
      <c r="Q214" s="428">
        <f>'Annexure IV-Vcosting sheet'!Y214</f>
        <v>0</v>
      </c>
      <c r="R214" s="428">
        <f>'Annexure IV-Vcosting sheet'!AB214</f>
        <v>0</v>
      </c>
      <c r="S214" s="478">
        <f>'Annexure IV-Vcosting sheet'!AC214</f>
        <v>0</v>
      </c>
      <c r="T214" s="428">
        <f>'Annexure IV-Vcosting sheet'!AD214</f>
        <v>0</v>
      </c>
      <c r="U214" s="478">
        <f>'Annexure IV-Vcosting sheet'!AE214</f>
        <v>0</v>
      </c>
      <c r="V214" s="428">
        <f>'Annexure IV-Vcosting sheet'!AF214</f>
        <v>0</v>
      </c>
      <c r="W214" s="433"/>
    </row>
    <row r="215" spans="1:23">
      <c r="A215" s="428">
        <v>9.02</v>
      </c>
      <c r="B215" s="433" t="s">
        <v>135</v>
      </c>
      <c r="C215" s="478">
        <f>'Annexure IV-Vcosting sheet'!C215</f>
        <v>0</v>
      </c>
      <c r="D215" s="428">
        <f>'Annexure IV-Vcosting sheet'!D215</f>
        <v>0</v>
      </c>
      <c r="E215" s="478">
        <f>'Annexure IV-Vcosting sheet'!I215</f>
        <v>0</v>
      </c>
      <c r="F215" s="428">
        <f>'Annexure IV-Vcosting sheet'!J215</f>
        <v>0</v>
      </c>
      <c r="G215" s="469">
        <f>'Annexure IV-Vcosting sheet'!K215</f>
        <v>0</v>
      </c>
      <c r="H215" s="469">
        <f>'Annexure IV-Vcosting sheet'!L215</f>
        <v>0</v>
      </c>
      <c r="I215" s="478">
        <f>'Annexure IV-Vcosting sheet'!O215</f>
        <v>0</v>
      </c>
      <c r="J215" s="428">
        <f>'Annexure IV-Vcosting sheet'!P215</f>
        <v>0</v>
      </c>
      <c r="K215" s="428">
        <f>'Annexure IV-Vcosting sheet'!S215</f>
        <v>0</v>
      </c>
      <c r="L215" s="478">
        <f>'Annexure IV-Vcosting sheet'!T215</f>
        <v>0</v>
      </c>
      <c r="M215" s="428">
        <f>'Annexure IV-Vcosting sheet'!U215</f>
        <v>0</v>
      </c>
      <c r="N215" s="478">
        <f>'Annexure IV-Vcosting sheet'!V215</f>
        <v>0</v>
      </c>
      <c r="O215" s="428">
        <f>'Annexure IV-Vcosting sheet'!W215</f>
        <v>0</v>
      </c>
      <c r="P215" s="478">
        <f>'Annexure IV-Vcosting sheet'!X215</f>
        <v>0</v>
      </c>
      <c r="Q215" s="428">
        <f>'Annexure IV-Vcosting sheet'!Y215</f>
        <v>0</v>
      </c>
      <c r="R215" s="428">
        <f>'Annexure IV-Vcosting sheet'!AB215</f>
        <v>0</v>
      </c>
      <c r="S215" s="478">
        <f>'Annexure IV-Vcosting sheet'!AC215</f>
        <v>0</v>
      </c>
      <c r="T215" s="428">
        <f>'Annexure IV-Vcosting sheet'!AD215</f>
        <v>0</v>
      </c>
      <c r="U215" s="478">
        <f>'Annexure IV-Vcosting sheet'!AE215</f>
        <v>0</v>
      </c>
      <c r="V215" s="428">
        <f>'Annexure IV-Vcosting sheet'!AF215</f>
        <v>0</v>
      </c>
      <c r="W215" s="433"/>
    </row>
    <row r="216" spans="1:23">
      <c r="A216" s="428"/>
      <c r="B216" s="429" t="s">
        <v>102</v>
      </c>
      <c r="C216" s="478">
        <f>'Annexure IV-Vcosting sheet'!C216</f>
        <v>0</v>
      </c>
      <c r="D216" s="428">
        <f>'Annexure IV-Vcosting sheet'!D216</f>
        <v>0</v>
      </c>
      <c r="E216" s="478">
        <f>'Annexure IV-Vcosting sheet'!I216</f>
        <v>0</v>
      </c>
      <c r="F216" s="428">
        <f>'Annexure IV-Vcosting sheet'!J216</f>
        <v>0</v>
      </c>
      <c r="G216" s="469">
        <f>'Annexure IV-Vcosting sheet'!K216</f>
        <v>0</v>
      </c>
      <c r="H216" s="469">
        <f>'Annexure IV-Vcosting sheet'!L216</f>
        <v>0</v>
      </c>
      <c r="I216" s="478">
        <f>'Annexure IV-Vcosting sheet'!O216</f>
        <v>0</v>
      </c>
      <c r="J216" s="428">
        <f>'Annexure IV-Vcosting sheet'!P216</f>
        <v>0</v>
      </c>
      <c r="K216" s="428">
        <f>'Annexure IV-Vcosting sheet'!S216</f>
        <v>0</v>
      </c>
      <c r="L216" s="478">
        <f>'Annexure IV-Vcosting sheet'!T216</f>
        <v>0</v>
      </c>
      <c r="M216" s="428">
        <f>'Annexure IV-Vcosting sheet'!U216</f>
        <v>0</v>
      </c>
      <c r="N216" s="478">
        <f>'Annexure IV-Vcosting sheet'!V216</f>
        <v>0</v>
      </c>
      <c r="O216" s="428">
        <f>'Annexure IV-Vcosting sheet'!W216</f>
        <v>0</v>
      </c>
      <c r="P216" s="478">
        <f>'Annexure IV-Vcosting sheet'!X216</f>
        <v>0</v>
      </c>
      <c r="Q216" s="428">
        <f>'Annexure IV-Vcosting sheet'!Y216</f>
        <v>0</v>
      </c>
      <c r="R216" s="428">
        <f>'Annexure IV-Vcosting sheet'!AB216</f>
        <v>0</v>
      </c>
      <c r="S216" s="478">
        <f>'Annexure IV-Vcosting sheet'!AC216</f>
        <v>0</v>
      </c>
      <c r="T216" s="428">
        <f>'Annexure IV-Vcosting sheet'!AD216</f>
        <v>0</v>
      </c>
      <c r="U216" s="478">
        <f>'Annexure IV-Vcosting sheet'!AE216</f>
        <v>0</v>
      </c>
      <c r="V216" s="428">
        <f>'Annexure IV-Vcosting sheet'!AF216</f>
        <v>0</v>
      </c>
      <c r="W216" s="429"/>
    </row>
    <row r="217" spans="1:23">
      <c r="A217" s="425" t="s">
        <v>136</v>
      </c>
      <c r="B217" s="429" t="s">
        <v>137</v>
      </c>
      <c r="C217" s="478">
        <f>'Annexure IV-Vcosting sheet'!C217</f>
        <v>0</v>
      </c>
      <c r="D217" s="428">
        <f>'Annexure IV-Vcosting sheet'!D217</f>
        <v>0</v>
      </c>
      <c r="E217" s="478">
        <f>'Annexure IV-Vcosting sheet'!I217</f>
        <v>0</v>
      </c>
      <c r="F217" s="428">
        <f>'Annexure IV-Vcosting sheet'!J217</f>
        <v>0</v>
      </c>
      <c r="G217" s="469">
        <f>'Annexure IV-Vcosting sheet'!K217</f>
        <v>0</v>
      </c>
      <c r="H217" s="469">
        <f>'Annexure IV-Vcosting sheet'!L217</f>
        <v>0</v>
      </c>
      <c r="I217" s="478">
        <f>'Annexure IV-Vcosting sheet'!O217</f>
        <v>0</v>
      </c>
      <c r="J217" s="428">
        <f>'Annexure IV-Vcosting sheet'!P217</f>
        <v>0</v>
      </c>
      <c r="K217" s="428">
        <f>'Annexure IV-Vcosting sheet'!S217</f>
        <v>0</v>
      </c>
      <c r="L217" s="478">
        <f>'Annexure IV-Vcosting sheet'!T217</f>
        <v>0</v>
      </c>
      <c r="M217" s="428">
        <f>'Annexure IV-Vcosting sheet'!U217</f>
        <v>0</v>
      </c>
      <c r="N217" s="478">
        <f>'Annexure IV-Vcosting sheet'!V217</f>
        <v>0</v>
      </c>
      <c r="O217" s="428">
        <f>'Annexure IV-Vcosting sheet'!W217</f>
        <v>0</v>
      </c>
      <c r="P217" s="478">
        <f>'Annexure IV-Vcosting sheet'!X217</f>
        <v>0</v>
      </c>
      <c r="Q217" s="428">
        <f>'Annexure IV-Vcosting sheet'!Y217</f>
        <v>0</v>
      </c>
      <c r="R217" s="428">
        <f>'Annexure IV-Vcosting sheet'!AB217</f>
        <v>0</v>
      </c>
      <c r="S217" s="478">
        <f>'Annexure IV-Vcosting sheet'!AC217</f>
        <v>0</v>
      </c>
      <c r="T217" s="428">
        <f>'Annexure IV-Vcosting sheet'!AD217</f>
        <v>0</v>
      </c>
      <c r="U217" s="478">
        <f>'Annexure IV-Vcosting sheet'!AE217</f>
        <v>0</v>
      </c>
      <c r="V217" s="428">
        <f>'Annexure IV-Vcosting sheet'!AF217</f>
        <v>0</v>
      </c>
      <c r="W217" s="429"/>
    </row>
    <row r="218" spans="1:23">
      <c r="A218" s="431">
        <v>10</v>
      </c>
      <c r="B218" s="429" t="s">
        <v>138</v>
      </c>
      <c r="C218" s="478">
        <f>'Annexure IV-Vcosting sheet'!C218</f>
        <v>0</v>
      </c>
      <c r="D218" s="428">
        <f>'Annexure IV-Vcosting sheet'!D218</f>
        <v>0</v>
      </c>
      <c r="E218" s="478">
        <f>'Annexure IV-Vcosting sheet'!I218</f>
        <v>0</v>
      </c>
      <c r="F218" s="428">
        <f>'Annexure IV-Vcosting sheet'!J218</f>
        <v>0</v>
      </c>
      <c r="G218" s="469">
        <f>'Annexure IV-Vcosting sheet'!K218</f>
        <v>0</v>
      </c>
      <c r="H218" s="469">
        <f>'Annexure IV-Vcosting sheet'!L218</f>
        <v>0</v>
      </c>
      <c r="I218" s="478">
        <f>'Annexure IV-Vcosting sheet'!O218</f>
        <v>0</v>
      </c>
      <c r="J218" s="428">
        <f>'Annexure IV-Vcosting sheet'!P218</f>
        <v>0</v>
      </c>
      <c r="K218" s="428">
        <f>'Annexure IV-Vcosting sheet'!S218</f>
        <v>0</v>
      </c>
      <c r="L218" s="478">
        <f>'Annexure IV-Vcosting sheet'!T218</f>
        <v>0</v>
      </c>
      <c r="M218" s="428">
        <f>'Annexure IV-Vcosting sheet'!U218</f>
        <v>0</v>
      </c>
      <c r="N218" s="478">
        <f>'Annexure IV-Vcosting sheet'!V218</f>
        <v>0</v>
      </c>
      <c r="O218" s="428">
        <f>'Annexure IV-Vcosting sheet'!W218</f>
        <v>0</v>
      </c>
      <c r="P218" s="478">
        <f>'Annexure IV-Vcosting sheet'!X218</f>
        <v>0</v>
      </c>
      <c r="Q218" s="428">
        <f>'Annexure IV-Vcosting sheet'!Y218</f>
        <v>0</v>
      </c>
      <c r="R218" s="428">
        <f>'Annexure IV-Vcosting sheet'!AB218</f>
        <v>0</v>
      </c>
      <c r="S218" s="478">
        <f>'Annexure IV-Vcosting sheet'!AC218</f>
        <v>0</v>
      </c>
      <c r="T218" s="428">
        <f>'Annexure IV-Vcosting sheet'!AD218</f>
        <v>0</v>
      </c>
      <c r="U218" s="478">
        <f>'Annexure IV-Vcosting sheet'!AE218</f>
        <v>0</v>
      </c>
      <c r="V218" s="428">
        <f>'Annexure IV-Vcosting sheet'!AF218</f>
        <v>0</v>
      </c>
      <c r="W218" s="429"/>
    </row>
    <row r="219" spans="1:23">
      <c r="A219" s="448"/>
      <c r="B219" s="429" t="s">
        <v>139</v>
      </c>
      <c r="C219" s="478">
        <f>'Annexure IV-Vcosting sheet'!C219</f>
        <v>0</v>
      </c>
      <c r="D219" s="428">
        <f>'Annexure IV-Vcosting sheet'!D219</f>
        <v>0</v>
      </c>
      <c r="E219" s="478">
        <f>'Annexure IV-Vcosting sheet'!I219</f>
        <v>0</v>
      </c>
      <c r="F219" s="428">
        <f>'Annexure IV-Vcosting sheet'!J219</f>
        <v>0</v>
      </c>
      <c r="G219" s="469">
        <f>'Annexure IV-Vcosting sheet'!K219</f>
        <v>0</v>
      </c>
      <c r="H219" s="469">
        <f>'Annexure IV-Vcosting sheet'!L219</f>
        <v>0</v>
      </c>
      <c r="I219" s="478">
        <f>'Annexure IV-Vcosting sheet'!O219</f>
        <v>0</v>
      </c>
      <c r="J219" s="428">
        <f>'Annexure IV-Vcosting sheet'!P219</f>
        <v>0</v>
      </c>
      <c r="K219" s="428">
        <f>'Annexure IV-Vcosting sheet'!S219</f>
        <v>0</v>
      </c>
      <c r="L219" s="478">
        <f>'Annexure IV-Vcosting sheet'!T219</f>
        <v>0</v>
      </c>
      <c r="M219" s="428">
        <f>'Annexure IV-Vcosting sheet'!U219</f>
        <v>0</v>
      </c>
      <c r="N219" s="478">
        <f>'Annexure IV-Vcosting sheet'!V219</f>
        <v>0</v>
      </c>
      <c r="O219" s="428">
        <f>'Annexure IV-Vcosting sheet'!W219</f>
        <v>0</v>
      </c>
      <c r="P219" s="478">
        <f>'Annexure IV-Vcosting sheet'!X219</f>
        <v>0</v>
      </c>
      <c r="Q219" s="428">
        <f>'Annexure IV-Vcosting sheet'!Y219</f>
        <v>0</v>
      </c>
      <c r="R219" s="428">
        <f>'Annexure IV-Vcosting sheet'!AB219</f>
        <v>0</v>
      </c>
      <c r="S219" s="478">
        <f>'Annexure IV-Vcosting sheet'!AC219</f>
        <v>0</v>
      </c>
      <c r="T219" s="428">
        <f>'Annexure IV-Vcosting sheet'!AD219</f>
        <v>0</v>
      </c>
      <c r="U219" s="478">
        <f>'Annexure IV-Vcosting sheet'!AE219</f>
        <v>0</v>
      </c>
      <c r="V219" s="428">
        <f>'Annexure IV-Vcosting sheet'!AF219</f>
        <v>0</v>
      </c>
      <c r="W219" s="429"/>
    </row>
    <row r="220" spans="1:23">
      <c r="A220" s="428">
        <v>10.01</v>
      </c>
      <c r="B220" s="449" t="s">
        <v>140</v>
      </c>
      <c r="C220" s="478">
        <f>'Annexure IV-Vcosting sheet'!C220</f>
        <v>0</v>
      </c>
      <c r="D220" s="428">
        <f>'Annexure IV-Vcosting sheet'!D220</f>
        <v>0</v>
      </c>
      <c r="E220" s="478">
        <f>'Annexure IV-Vcosting sheet'!I220</f>
        <v>0</v>
      </c>
      <c r="F220" s="428">
        <f>'Annexure IV-Vcosting sheet'!J220</f>
        <v>0</v>
      </c>
      <c r="G220" s="469">
        <f>'Annexure IV-Vcosting sheet'!K220</f>
        <v>0</v>
      </c>
      <c r="H220" s="469">
        <f>'Annexure IV-Vcosting sheet'!L220</f>
        <v>0</v>
      </c>
      <c r="I220" s="478">
        <f>'Annexure IV-Vcosting sheet'!O220</f>
        <v>0</v>
      </c>
      <c r="J220" s="428">
        <f>'Annexure IV-Vcosting sheet'!P220</f>
        <v>0</v>
      </c>
      <c r="K220" s="428">
        <f>'Annexure IV-Vcosting sheet'!S220</f>
        <v>0</v>
      </c>
      <c r="L220" s="478">
        <f>'Annexure IV-Vcosting sheet'!T220</f>
        <v>0</v>
      </c>
      <c r="M220" s="428">
        <f>'Annexure IV-Vcosting sheet'!U220</f>
        <v>0</v>
      </c>
      <c r="N220" s="478">
        <f>'Annexure IV-Vcosting sheet'!V220</f>
        <v>0</v>
      </c>
      <c r="O220" s="428">
        <f>'Annexure IV-Vcosting sheet'!W220</f>
        <v>0</v>
      </c>
      <c r="P220" s="478">
        <f>'Annexure IV-Vcosting sheet'!X220</f>
        <v>0</v>
      </c>
      <c r="Q220" s="428">
        <f>'Annexure IV-Vcosting sheet'!Y220</f>
        <v>0</v>
      </c>
      <c r="R220" s="428">
        <f>'Annexure IV-Vcosting sheet'!AB220</f>
        <v>0</v>
      </c>
      <c r="S220" s="478">
        <f>'Annexure IV-Vcosting sheet'!AC220</f>
        <v>0</v>
      </c>
      <c r="T220" s="428">
        <f>'Annexure IV-Vcosting sheet'!AD220</f>
        <v>0</v>
      </c>
      <c r="U220" s="478">
        <f>'Annexure IV-Vcosting sheet'!AE220</f>
        <v>0</v>
      </c>
      <c r="V220" s="428">
        <f>'Annexure IV-Vcosting sheet'!AF220</f>
        <v>0</v>
      </c>
      <c r="W220" s="449"/>
    </row>
    <row r="221" spans="1:23">
      <c r="A221" s="428">
        <v>10.02</v>
      </c>
      <c r="B221" s="449" t="s">
        <v>141</v>
      </c>
      <c r="C221" s="478">
        <f>'Annexure IV-Vcosting sheet'!C221</f>
        <v>0</v>
      </c>
      <c r="D221" s="428">
        <f>'Annexure IV-Vcosting sheet'!D221</f>
        <v>0</v>
      </c>
      <c r="E221" s="478">
        <f>'Annexure IV-Vcosting sheet'!I221</f>
        <v>0</v>
      </c>
      <c r="F221" s="428">
        <f>'Annexure IV-Vcosting sheet'!J221</f>
        <v>0</v>
      </c>
      <c r="G221" s="469">
        <f>'Annexure IV-Vcosting sheet'!K221</f>
        <v>0</v>
      </c>
      <c r="H221" s="469">
        <f>'Annexure IV-Vcosting sheet'!L221</f>
        <v>0</v>
      </c>
      <c r="I221" s="478">
        <f>'Annexure IV-Vcosting sheet'!O221</f>
        <v>0</v>
      </c>
      <c r="J221" s="428">
        <f>'Annexure IV-Vcosting sheet'!P221</f>
        <v>0</v>
      </c>
      <c r="K221" s="428">
        <f>'Annexure IV-Vcosting sheet'!S221</f>
        <v>0</v>
      </c>
      <c r="L221" s="478">
        <f>'Annexure IV-Vcosting sheet'!T221</f>
        <v>0</v>
      </c>
      <c r="M221" s="428">
        <f>'Annexure IV-Vcosting sheet'!U221</f>
        <v>0</v>
      </c>
      <c r="N221" s="478">
        <f>'Annexure IV-Vcosting sheet'!V221</f>
        <v>0</v>
      </c>
      <c r="O221" s="428">
        <f>'Annexure IV-Vcosting sheet'!W221</f>
        <v>0</v>
      </c>
      <c r="P221" s="478">
        <f>'Annexure IV-Vcosting sheet'!X221</f>
        <v>0</v>
      </c>
      <c r="Q221" s="428">
        <f>'Annexure IV-Vcosting sheet'!Y221</f>
        <v>0</v>
      </c>
      <c r="R221" s="428">
        <f>'Annexure IV-Vcosting sheet'!AB221</f>
        <v>0</v>
      </c>
      <c r="S221" s="478">
        <f>'Annexure IV-Vcosting sheet'!AC221</f>
        <v>0</v>
      </c>
      <c r="T221" s="428">
        <f>'Annexure IV-Vcosting sheet'!AD221</f>
        <v>0</v>
      </c>
      <c r="U221" s="478">
        <f>'Annexure IV-Vcosting sheet'!AE221</f>
        <v>0</v>
      </c>
      <c r="V221" s="428">
        <f>'Annexure IV-Vcosting sheet'!AF221</f>
        <v>0</v>
      </c>
      <c r="W221" s="449"/>
    </row>
    <row r="222" spans="1:23" ht="27">
      <c r="A222" s="428">
        <f>+A221+0.01</f>
        <v>10.029999999999999</v>
      </c>
      <c r="B222" s="449" t="s">
        <v>142</v>
      </c>
      <c r="C222" s="478">
        <f>'Annexure IV-Vcosting sheet'!C222</f>
        <v>0</v>
      </c>
      <c r="D222" s="428">
        <f>'Annexure IV-Vcosting sheet'!D222</f>
        <v>0</v>
      </c>
      <c r="E222" s="478">
        <f>'Annexure IV-Vcosting sheet'!I222</f>
        <v>0</v>
      </c>
      <c r="F222" s="428">
        <f>'Annexure IV-Vcosting sheet'!J222</f>
        <v>0</v>
      </c>
      <c r="G222" s="469">
        <f>'Annexure IV-Vcosting sheet'!K222</f>
        <v>0</v>
      </c>
      <c r="H222" s="469">
        <f>'Annexure IV-Vcosting sheet'!L222</f>
        <v>0</v>
      </c>
      <c r="I222" s="478">
        <f>'Annexure IV-Vcosting sheet'!O222</f>
        <v>0</v>
      </c>
      <c r="J222" s="428">
        <f>'Annexure IV-Vcosting sheet'!P222</f>
        <v>0</v>
      </c>
      <c r="K222" s="428">
        <f>'Annexure IV-Vcosting sheet'!S222</f>
        <v>0</v>
      </c>
      <c r="L222" s="478">
        <f>'Annexure IV-Vcosting sheet'!T222</f>
        <v>0</v>
      </c>
      <c r="M222" s="428">
        <f>'Annexure IV-Vcosting sheet'!U222</f>
        <v>0</v>
      </c>
      <c r="N222" s="478">
        <f>'Annexure IV-Vcosting sheet'!V222</f>
        <v>0</v>
      </c>
      <c r="O222" s="428">
        <f>'Annexure IV-Vcosting sheet'!W222</f>
        <v>0</v>
      </c>
      <c r="P222" s="478">
        <f>'Annexure IV-Vcosting sheet'!X222</f>
        <v>0</v>
      </c>
      <c r="Q222" s="428">
        <f>'Annexure IV-Vcosting sheet'!Y222</f>
        <v>0</v>
      </c>
      <c r="R222" s="428">
        <f>'Annexure IV-Vcosting sheet'!AB222</f>
        <v>0</v>
      </c>
      <c r="S222" s="478">
        <f>'Annexure IV-Vcosting sheet'!AC222</f>
        <v>0</v>
      </c>
      <c r="T222" s="428">
        <f>'Annexure IV-Vcosting sheet'!AD222</f>
        <v>0</v>
      </c>
      <c r="U222" s="478">
        <f>'Annexure IV-Vcosting sheet'!AE222</f>
        <v>0</v>
      </c>
      <c r="V222" s="428">
        <f>'Annexure IV-Vcosting sheet'!AF222</f>
        <v>0</v>
      </c>
      <c r="W222" s="449"/>
    </row>
    <row r="223" spans="1:23">
      <c r="A223" s="428"/>
      <c r="B223" s="429" t="s">
        <v>143</v>
      </c>
      <c r="C223" s="478">
        <f>'Annexure IV-Vcosting sheet'!C223</f>
        <v>0</v>
      </c>
      <c r="D223" s="428">
        <f>'Annexure IV-Vcosting sheet'!D223</f>
        <v>0</v>
      </c>
      <c r="E223" s="478">
        <f>'Annexure IV-Vcosting sheet'!I223</f>
        <v>0</v>
      </c>
      <c r="F223" s="428">
        <f>'Annexure IV-Vcosting sheet'!J223</f>
        <v>0</v>
      </c>
      <c r="G223" s="469">
        <f>'Annexure IV-Vcosting sheet'!K223</f>
        <v>0</v>
      </c>
      <c r="H223" s="469">
        <f>'Annexure IV-Vcosting sheet'!L223</f>
        <v>0</v>
      </c>
      <c r="I223" s="478">
        <f>'Annexure IV-Vcosting sheet'!O223</f>
        <v>0</v>
      </c>
      <c r="J223" s="428">
        <f>'Annexure IV-Vcosting sheet'!P223</f>
        <v>0</v>
      </c>
      <c r="K223" s="428">
        <f>'Annexure IV-Vcosting sheet'!S223</f>
        <v>0</v>
      </c>
      <c r="L223" s="478">
        <f>'Annexure IV-Vcosting sheet'!T223</f>
        <v>0</v>
      </c>
      <c r="M223" s="428">
        <f>'Annexure IV-Vcosting sheet'!U223</f>
        <v>0</v>
      </c>
      <c r="N223" s="478">
        <f>'Annexure IV-Vcosting sheet'!V223</f>
        <v>0</v>
      </c>
      <c r="O223" s="428">
        <f>'Annexure IV-Vcosting sheet'!W223</f>
        <v>0</v>
      </c>
      <c r="P223" s="478">
        <f>'Annexure IV-Vcosting sheet'!X223</f>
        <v>0</v>
      </c>
      <c r="Q223" s="428">
        <f>'Annexure IV-Vcosting sheet'!Y223</f>
        <v>0</v>
      </c>
      <c r="R223" s="428">
        <f>'Annexure IV-Vcosting sheet'!AB223</f>
        <v>0</v>
      </c>
      <c r="S223" s="478">
        <f>'Annexure IV-Vcosting sheet'!AC223</f>
        <v>0</v>
      </c>
      <c r="T223" s="428">
        <f>'Annexure IV-Vcosting sheet'!AD223</f>
        <v>0</v>
      </c>
      <c r="U223" s="478">
        <f>'Annexure IV-Vcosting sheet'!AE223</f>
        <v>0</v>
      </c>
      <c r="V223" s="428">
        <f>'Annexure IV-Vcosting sheet'!AF223</f>
        <v>0</v>
      </c>
      <c r="W223" s="429"/>
    </row>
    <row r="224" spans="1:23" ht="18">
      <c r="A224" s="428">
        <v>10.039999999999999</v>
      </c>
      <c r="B224" s="449" t="s">
        <v>144</v>
      </c>
      <c r="C224" s="478">
        <f>'Annexure IV-Vcosting sheet'!C224</f>
        <v>0</v>
      </c>
      <c r="D224" s="428">
        <f>'Annexure IV-Vcosting sheet'!D224</f>
        <v>0</v>
      </c>
      <c r="E224" s="478">
        <f>'Annexure IV-Vcosting sheet'!I224</f>
        <v>0</v>
      </c>
      <c r="F224" s="428">
        <f>'Annexure IV-Vcosting sheet'!J224</f>
        <v>0</v>
      </c>
      <c r="G224" s="469">
        <f>'Annexure IV-Vcosting sheet'!K224</f>
        <v>0</v>
      </c>
      <c r="H224" s="469">
        <f>'Annexure IV-Vcosting sheet'!L224</f>
        <v>0</v>
      </c>
      <c r="I224" s="478">
        <f>'Annexure IV-Vcosting sheet'!O224</f>
        <v>0</v>
      </c>
      <c r="J224" s="428">
        <f>'Annexure IV-Vcosting sheet'!P224</f>
        <v>0</v>
      </c>
      <c r="K224" s="428">
        <f>'Annexure IV-Vcosting sheet'!S224</f>
        <v>0</v>
      </c>
      <c r="L224" s="478">
        <f>'Annexure IV-Vcosting sheet'!T224</f>
        <v>0</v>
      </c>
      <c r="M224" s="428">
        <f>'Annexure IV-Vcosting sheet'!U224</f>
        <v>0</v>
      </c>
      <c r="N224" s="478">
        <f>'Annexure IV-Vcosting sheet'!V224</f>
        <v>0</v>
      </c>
      <c r="O224" s="428">
        <f>'Annexure IV-Vcosting sheet'!W224</f>
        <v>0</v>
      </c>
      <c r="P224" s="478">
        <f>'Annexure IV-Vcosting sheet'!X224</f>
        <v>0</v>
      </c>
      <c r="Q224" s="428">
        <f>'Annexure IV-Vcosting sheet'!Y224</f>
        <v>0</v>
      </c>
      <c r="R224" s="428">
        <f>'Annexure IV-Vcosting sheet'!AB224</f>
        <v>0</v>
      </c>
      <c r="S224" s="478">
        <f>'Annexure IV-Vcosting sheet'!AC224</f>
        <v>0</v>
      </c>
      <c r="T224" s="428">
        <f>'Annexure IV-Vcosting sheet'!AD224</f>
        <v>0</v>
      </c>
      <c r="U224" s="478">
        <f>'Annexure IV-Vcosting sheet'!AE224</f>
        <v>0</v>
      </c>
      <c r="V224" s="428">
        <f>'Annexure IV-Vcosting sheet'!AF224</f>
        <v>0</v>
      </c>
      <c r="W224" s="449"/>
    </row>
    <row r="225" spans="1:23">
      <c r="A225" s="428"/>
      <c r="B225" s="450" t="s">
        <v>145</v>
      </c>
      <c r="C225" s="478">
        <f>'Annexure IV-Vcosting sheet'!C225</f>
        <v>0</v>
      </c>
      <c r="D225" s="428">
        <f>'Annexure IV-Vcosting sheet'!D225</f>
        <v>0</v>
      </c>
      <c r="E225" s="478">
        <f>'Annexure IV-Vcosting sheet'!I225</f>
        <v>0</v>
      </c>
      <c r="F225" s="428">
        <f>'Annexure IV-Vcosting sheet'!J225</f>
        <v>0</v>
      </c>
      <c r="G225" s="469">
        <f>'Annexure IV-Vcosting sheet'!K225</f>
        <v>0</v>
      </c>
      <c r="H225" s="469">
        <f>'Annexure IV-Vcosting sheet'!L225</f>
        <v>0</v>
      </c>
      <c r="I225" s="478">
        <f>'Annexure IV-Vcosting sheet'!O225</f>
        <v>0</v>
      </c>
      <c r="J225" s="428">
        <f>'Annexure IV-Vcosting sheet'!P225</f>
        <v>0</v>
      </c>
      <c r="K225" s="428">
        <f>'Annexure IV-Vcosting sheet'!S225</f>
        <v>0</v>
      </c>
      <c r="L225" s="478">
        <f>'Annexure IV-Vcosting sheet'!T225</f>
        <v>0</v>
      </c>
      <c r="M225" s="428">
        <f>'Annexure IV-Vcosting sheet'!U225</f>
        <v>0</v>
      </c>
      <c r="N225" s="478">
        <f>'Annexure IV-Vcosting sheet'!V225</f>
        <v>0</v>
      </c>
      <c r="O225" s="428">
        <f>'Annexure IV-Vcosting sheet'!W225</f>
        <v>0</v>
      </c>
      <c r="P225" s="478">
        <f>'Annexure IV-Vcosting sheet'!X225</f>
        <v>0</v>
      </c>
      <c r="Q225" s="428">
        <f>'Annexure IV-Vcosting sheet'!Y225</f>
        <v>0</v>
      </c>
      <c r="R225" s="428">
        <f>'Annexure IV-Vcosting sheet'!AB225</f>
        <v>0</v>
      </c>
      <c r="S225" s="478">
        <f>'Annexure IV-Vcosting sheet'!AC225</f>
        <v>0</v>
      </c>
      <c r="T225" s="428">
        <f>'Annexure IV-Vcosting sheet'!AD225</f>
        <v>0</v>
      </c>
      <c r="U225" s="478">
        <f>'Annexure IV-Vcosting sheet'!AE225</f>
        <v>0</v>
      </c>
      <c r="V225" s="428">
        <f>'Annexure IV-Vcosting sheet'!AF225</f>
        <v>0</v>
      </c>
      <c r="W225" s="450"/>
    </row>
    <row r="226" spans="1:23">
      <c r="A226" s="428"/>
      <c r="B226" s="450" t="s">
        <v>146</v>
      </c>
      <c r="C226" s="478">
        <f>'Annexure IV-Vcosting sheet'!C226</f>
        <v>0</v>
      </c>
      <c r="D226" s="428">
        <f>'Annexure IV-Vcosting sheet'!D226</f>
        <v>0</v>
      </c>
      <c r="E226" s="478">
        <f>'Annexure IV-Vcosting sheet'!I226</f>
        <v>0</v>
      </c>
      <c r="F226" s="428">
        <f>'Annexure IV-Vcosting sheet'!J226</f>
        <v>0</v>
      </c>
      <c r="G226" s="469">
        <f>'Annexure IV-Vcosting sheet'!K226</f>
        <v>0</v>
      </c>
      <c r="H226" s="469">
        <f>'Annexure IV-Vcosting sheet'!L226</f>
        <v>0</v>
      </c>
      <c r="I226" s="478">
        <f>'Annexure IV-Vcosting sheet'!O226</f>
        <v>0</v>
      </c>
      <c r="J226" s="428">
        <f>'Annexure IV-Vcosting sheet'!P226</f>
        <v>0</v>
      </c>
      <c r="K226" s="428">
        <f>'Annexure IV-Vcosting sheet'!S226</f>
        <v>0</v>
      </c>
      <c r="L226" s="478">
        <f>'Annexure IV-Vcosting sheet'!T226</f>
        <v>0</v>
      </c>
      <c r="M226" s="428">
        <f>'Annexure IV-Vcosting sheet'!U226</f>
        <v>0</v>
      </c>
      <c r="N226" s="478">
        <f>'Annexure IV-Vcosting sheet'!V226</f>
        <v>0</v>
      </c>
      <c r="O226" s="428">
        <f>'Annexure IV-Vcosting sheet'!W226</f>
        <v>0</v>
      </c>
      <c r="P226" s="478">
        <f>'Annexure IV-Vcosting sheet'!X226</f>
        <v>0</v>
      </c>
      <c r="Q226" s="428">
        <f>'Annexure IV-Vcosting sheet'!Y226</f>
        <v>0</v>
      </c>
      <c r="R226" s="428">
        <f>'Annexure IV-Vcosting sheet'!AB226</f>
        <v>0</v>
      </c>
      <c r="S226" s="478">
        <f>'Annexure IV-Vcosting sheet'!AC226</f>
        <v>0</v>
      </c>
      <c r="T226" s="428">
        <f>'Annexure IV-Vcosting sheet'!AD226</f>
        <v>0</v>
      </c>
      <c r="U226" s="478">
        <f>'Annexure IV-Vcosting sheet'!AE226</f>
        <v>0</v>
      </c>
      <c r="V226" s="428">
        <f>'Annexure IV-Vcosting sheet'!AF226</f>
        <v>0</v>
      </c>
      <c r="W226" s="450"/>
    </row>
    <row r="227" spans="1:23">
      <c r="A227" s="428"/>
      <c r="B227" s="450" t="s">
        <v>147</v>
      </c>
      <c r="C227" s="478">
        <f>'Annexure IV-Vcosting sheet'!C227</f>
        <v>0</v>
      </c>
      <c r="D227" s="428">
        <f>'Annexure IV-Vcosting sheet'!D227</f>
        <v>0</v>
      </c>
      <c r="E227" s="478">
        <f>'Annexure IV-Vcosting sheet'!I227</f>
        <v>0</v>
      </c>
      <c r="F227" s="428">
        <f>'Annexure IV-Vcosting sheet'!J227</f>
        <v>0</v>
      </c>
      <c r="G227" s="469">
        <f>'Annexure IV-Vcosting sheet'!K227</f>
        <v>0</v>
      </c>
      <c r="H227" s="469">
        <f>'Annexure IV-Vcosting sheet'!L227</f>
        <v>0</v>
      </c>
      <c r="I227" s="478">
        <f>'Annexure IV-Vcosting sheet'!O227</f>
        <v>0</v>
      </c>
      <c r="J227" s="428">
        <f>'Annexure IV-Vcosting sheet'!P227</f>
        <v>0</v>
      </c>
      <c r="K227" s="428">
        <f>'Annexure IV-Vcosting sheet'!S227</f>
        <v>0</v>
      </c>
      <c r="L227" s="478">
        <f>'Annexure IV-Vcosting sheet'!T227</f>
        <v>0</v>
      </c>
      <c r="M227" s="428">
        <f>'Annexure IV-Vcosting sheet'!U227</f>
        <v>0</v>
      </c>
      <c r="N227" s="478">
        <f>'Annexure IV-Vcosting sheet'!V227</f>
        <v>0</v>
      </c>
      <c r="O227" s="428">
        <f>'Annexure IV-Vcosting sheet'!W227</f>
        <v>0</v>
      </c>
      <c r="P227" s="478">
        <f>'Annexure IV-Vcosting sheet'!X227</f>
        <v>0</v>
      </c>
      <c r="Q227" s="428">
        <f>'Annexure IV-Vcosting sheet'!Y227</f>
        <v>0</v>
      </c>
      <c r="R227" s="428">
        <f>'Annexure IV-Vcosting sheet'!AB227</f>
        <v>0</v>
      </c>
      <c r="S227" s="478">
        <f>'Annexure IV-Vcosting sheet'!AC227</f>
        <v>0</v>
      </c>
      <c r="T227" s="428">
        <f>'Annexure IV-Vcosting sheet'!AD227</f>
        <v>0</v>
      </c>
      <c r="U227" s="478">
        <f>'Annexure IV-Vcosting sheet'!AE227</f>
        <v>0</v>
      </c>
      <c r="V227" s="428">
        <f>'Annexure IV-Vcosting sheet'!AF227</f>
        <v>0</v>
      </c>
      <c r="W227" s="450"/>
    </row>
    <row r="228" spans="1:23" ht="18">
      <c r="A228" s="428">
        <v>10.050000000000001</v>
      </c>
      <c r="B228" s="449" t="s">
        <v>148</v>
      </c>
      <c r="C228" s="478">
        <f>'Annexure IV-Vcosting sheet'!C228</f>
        <v>0</v>
      </c>
      <c r="D228" s="428">
        <f>'Annexure IV-Vcosting sheet'!D228</f>
        <v>0</v>
      </c>
      <c r="E228" s="478">
        <f>'Annexure IV-Vcosting sheet'!I228</f>
        <v>0</v>
      </c>
      <c r="F228" s="428">
        <f>'Annexure IV-Vcosting sheet'!J228</f>
        <v>0</v>
      </c>
      <c r="G228" s="469">
        <f>'Annexure IV-Vcosting sheet'!K228</f>
        <v>0</v>
      </c>
      <c r="H228" s="469">
        <f>'Annexure IV-Vcosting sheet'!L228</f>
        <v>0</v>
      </c>
      <c r="I228" s="478">
        <f>'Annexure IV-Vcosting sheet'!O228</f>
        <v>0</v>
      </c>
      <c r="J228" s="428">
        <f>'Annexure IV-Vcosting sheet'!P228</f>
        <v>0</v>
      </c>
      <c r="K228" s="428">
        <f>'Annexure IV-Vcosting sheet'!S228</f>
        <v>0</v>
      </c>
      <c r="L228" s="478">
        <f>'Annexure IV-Vcosting sheet'!T228</f>
        <v>0</v>
      </c>
      <c r="M228" s="428">
        <f>'Annexure IV-Vcosting sheet'!U228</f>
        <v>0</v>
      </c>
      <c r="N228" s="478">
        <f>'Annexure IV-Vcosting sheet'!V228</f>
        <v>0</v>
      </c>
      <c r="O228" s="428">
        <f>'Annexure IV-Vcosting sheet'!W228</f>
        <v>0</v>
      </c>
      <c r="P228" s="478">
        <f>'Annexure IV-Vcosting sheet'!X228</f>
        <v>0</v>
      </c>
      <c r="Q228" s="428">
        <f>'Annexure IV-Vcosting sheet'!Y228</f>
        <v>0</v>
      </c>
      <c r="R228" s="428">
        <f>'Annexure IV-Vcosting sheet'!AB228</f>
        <v>0</v>
      </c>
      <c r="S228" s="478">
        <f>'Annexure IV-Vcosting sheet'!AC228</f>
        <v>0</v>
      </c>
      <c r="T228" s="428">
        <f>'Annexure IV-Vcosting sheet'!AD228</f>
        <v>0</v>
      </c>
      <c r="U228" s="478">
        <f>'Annexure IV-Vcosting sheet'!AE228</f>
        <v>0</v>
      </c>
      <c r="V228" s="428">
        <f>'Annexure IV-Vcosting sheet'!AF228</f>
        <v>0</v>
      </c>
      <c r="W228" s="450"/>
    </row>
    <row r="229" spans="1:23">
      <c r="A229" s="428"/>
      <c r="B229" s="450" t="s">
        <v>145</v>
      </c>
      <c r="C229" s="478">
        <f>'Annexure IV-Vcosting sheet'!C229</f>
        <v>0</v>
      </c>
      <c r="D229" s="428">
        <f>'Annexure IV-Vcosting sheet'!D229</f>
        <v>0</v>
      </c>
      <c r="E229" s="478">
        <f>'Annexure IV-Vcosting sheet'!I229</f>
        <v>0</v>
      </c>
      <c r="F229" s="428">
        <f>'Annexure IV-Vcosting sheet'!J229</f>
        <v>0</v>
      </c>
      <c r="G229" s="469">
        <f>'Annexure IV-Vcosting sheet'!K229</f>
        <v>0</v>
      </c>
      <c r="H229" s="469">
        <f>'Annexure IV-Vcosting sheet'!L229</f>
        <v>0</v>
      </c>
      <c r="I229" s="478">
        <f>'Annexure IV-Vcosting sheet'!O229</f>
        <v>0</v>
      </c>
      <c r="J229" s="428">
        <f>'Annexure IV-Vcosting sheet'!P229</f>
        <v>0</v>
      </c>
      <c r="K229" s="428">
        <f>'Annexure IV-Vcosting sheet'!S229</f>
        <v>0</v>
      </c>
      <c r="L229" s="478">
        <f>'Annexure IV-Vcosting sheet'!T229</f>
        <v>0</v>
      </c>
      <c r="M229" s="428">
        <f>'Annexure IV-Vcosting sheet'!U229</f>
        <v>0</v>
      </c>
      <c r="N229" s="478">
        <f>'Annexure IV-Vcosting sheet'!V229</f>
        <v>0</v>
      </c>
      <c r="O229" s="428">
        <f>'Annexure IV-Vcosting sheet'!W229</f>
        <v>0</v>
      </c>
      <c r="P229" s="478">
        <f>'Annexure IV-Vcosting sheet'!X229</f>
        <v>0</v>
      </c>
      <c r="Q229" s="428">
        <f>'Annexure IV-Vcosting sheet'!Y229</f>
        <v>0</v>
      </c>
      <c r="R229" s="428">
        <f>'Annexure IV-Vcosting sheet'!AB229</f>
        <v>0</v>
      </c>
      <c r="S229" s="478">
        <f>'Annexure IV-Vcosting sheet'!AC229</f>
        <v>0</v>
      </c>
      <c r="T229" s="428">
        <f>'Annexure IV-Vcosting sheet'!AD229</f>
        <v>0</v>
      </c>
      <c r="U229" s="478">
        <f>'Annexure IV-Vcosting sheet'!AE229</f>
        <v>0</v>
      </c>
      <c r="V229" s="428">
        <f>'Annexure IV-Vcosting sheet'!AF229</f>
        <v>0</v>
      </c>
      <c r="W229" s="450"/>
    </row>
    <row r="230" spans="1:23">
      <c r="A230" s="428"/>
      <c r="B230" s="450" t="s">
        <v>146</v>
      </c>
      <c r="C230" s="478">
        <f>'Annexure IV-Vcosting sheet'!C230</f>
        <v>0</v>
      </c>
      <c r="D230" s="428">
        <f>'Annexure IV-Vcosting sheet'!D230</f>
        <v>0</v>
      </c>
      <c r="E230" s="478">
        <f>'Annexure IV-Vcosting sheet'!I230</f>
        <v>0</v>
      </c>
      <c r="F230" s="428">
        <f>'Annexure IV-Vcosting sheet'!J230</f>
        <v>0</v>
      </c>
      <c r="G230" s="469">
        <f>'Annexure IV-Vcosting sheet'!K230</f>
        <v>0</v>
      </c>
      <c r="H230" s="469">
        <f>'Annexure IV-Vcosting sheet'!L230</f>
        <v>0</v>
      </c>
      <c r="I230" s="478">
        <f>'Annexure IV-Vcosting sheet'!O230</f>
        <v>0</v>
      </c>
      <c r="J230" s="428">
        <f>'Annexure IV-Vcosting sheet'!P230</f>
        <v>0</v>
      </c>
      <c r="K230" s="428">
        <f>'Annexure IV-Vcosting sheet'!S230</f>
        <v>0</v>
      </c>
      <c r="L230" s="478">
        <f>'Annexure IV-Vcosting sheet'!T230</f>
        <v>0</v>
      </c>
      <c r="M230" s="428">
        <f>'Annexure IV-Vcosting sheet'!U230</f>
        <v>0</v>
      </c>
      <c r="N230" s="478">
        <f>'Annexure IV-Vcosting sheet'!V230</f>
        <v>0</v>
      </c>
      <c r="O230" s="428">
        <f>'Annexure IV-Vcosting sheet'!W230</f>
        <v>0</v>
      </c>
      <c r="P230" s="478">
        <f>'Annexure IV-Vcosting sheet'!X230</f>
        <v>0</v>
      </c>
      <c r="Q230" s="428">
        <f>'Annexure IV-Vcosting sheet'!Y230</f>
        <v>0</v>
      </c>
      <c r="R230" s="428">
        <f>'Annexure IV-Vcosting sheet'!AB230</f>
        <v>0</v>
      </c>
      <c r="S230" s="478">
        <f>'Annexure IV-Vcosting sheet'!AC230</f>
        <v>0</v>
      </c>
      <c r="T230" s="428">
        <f>'Annexure IV-Vcosting sheet'!AD230</f>
        <v>0</v>
      </c>
      <c r="U230" s="478">
        <f>'Annexure IV-Vcosting sheet'!AE230</f>
        <v>0</v>
      </c>
      <c r="V230" s="428">
        <f>'Annexure IV-Vcosting sheet'!AF230</f>
        <v>0</v>
      </c>
      <c r="W230" s="450"/>
    </row>
    <row r="231" spans="1:23">
      <c r="A231" s="428"/>
      <c r="B231" s="450" t="s">
        <v>147</v>
      </c>
      <c r="C231" s="478">
        <f>'Annexure IV-Vcosting sheet'!C231</f>
        <v>0</v>
      </c>
      <c r="D231" s="428">
        <f>'Annexure IV-Vcosting sheet'!D231</f>
        <v>0</v>
      </c>
      <c r="E231" s="478">
        <f>'Annexure IV-Vcosting sheet'!I231</f>
        <v>0</v>
      </c>
      <c r="F231" s="428">
        <f>'Annexure IV-Vcosting sheet'!J231</f>
        <v>0</v>
      </c>
      <c r="G231" s="469">
        <f>'Annexure IV-Vcosting sheet'!K231</f>
        <v>0</v>
      </c>
      <c r="H231" s="469">
        <f>'Annexure IV-Vcosting sheet'!L231</f>
        <v>0</v>
      </c>
      <c r="I231" s="478">
        <f>'Annexure IV-Vcosting sheet'!O231</f>
        <v>0</v>
      </c>
      <c r="J231" s="428">
        <f>'Annexure IV-Vcosting sheet'!P231</f>
        <v>0</v>
      </c>
      <c r="K231" s="428">
        <f>'Annexure IV-Vcosting sheet'!S231</f>
        <v>0</v>
      </c>
      <c r="L231" s="478">
        <f>'Annexure IV-Vcosting sheet'!T231</f>
        <v>0</v>
      </c>
      <c r="M231" s="428">
        <f>'Annexure IV-Vcosting sheet'!U231</f>
        <v>0</v>
      </c>
      <c r="N231" s="478">
        <f>'Annexure IV-Vcosting sheet'!V231</f>
        <v>0</v>
      </c>
      <c r="O231" s="428">
        <f>'Annexure IV-Vcosting sheet'!W231</f>
        <v>0</v>
      </c>
      <c r="P231" s="478">
        <f>'Annexure IV-Vcosting sheet'!X231</f>
        <v>0</v>
      </c>
      <c r="Q231" s="428">
        <f>'Annexure IV-Vcosting sheet'!Y231</f>
        <v>0</v>
      </c>
      <c r="R231" s="428">
        <f>'Annexure IV-Vcosting sheet'!AB231</f>
        <v>0</v>
      </c>
      <c r="S231" s="478">
        <f>'Annexure IV-Vcosting sheet'!AC231</f>
        <v>0</v>
      </c>
      <c r="T231" s="428">
        <f>'Annexure IV-Vcosting sheet'!AD231</f>
        <v>0</v>
      </c>
      <c r="U231" s="478">
        <f>'Annexure IV-Vcosting sheet'!AE231</f>
        <v>0</v>
      </c>
      <c r="V231" s="428">
        <f>'Annexure IV-Vcosting sheet'!AF231</f>
        <v>0</v>
      </c>
      <c r="W231" s="450"/>
    </row>
    <row r="232" spans="1:23" ht="27">
      <c r="A232" s="428">
        <f>+A228+0.01</f>
        <v>10.06</v>
      </c>
      <c r="B232" s="449" t="s">
        <v>149</v>
      </c>
      <c r="C232" s="478">
        <f>'Annexure IV-Vcosting sheet'!C232</f>
        <v>0</v>
      </c>
      <c r="D232" s="428">
        <f>'Annexure IV-Vcosting sheet'!D232</f>
        <v>0</v>
      </c>
      <c r="E232" s="478">
        <f>'Annexure IV-Vcosting sheet'!I232</f>
        <v>0</v>
      </c>
      <c r="F232" s="428">
        <f>'Annexure IV-Vcosting sheet'!J232</f>
        <v>0</v>
      </c>
      <c r="G232" s="469">
        <f>'Annexure IV-Vcosting sheet'!K232</f>
        <v>0</v>
      </c>
      <c r="H232" s="469">
        <f>'Annexure IV-Vcosting sheet'!L232</f>
        <v>0</v>
      </c>
      <c r="I232" s="478">
        <f>'Annexure IV-Vcosting sheet'!O232</f>
        <v>0</v>
      </c>
      <c r="J232" s="428">
        <f>'Annexure IV-Vcosting sheet'!P232</f>
        <v>0</v>
      </c>
      <c r="K232" s="428">
        <f>'Annexure IV-Vcosting sheet'!S232</f>
        <v>0</v>
      </c>
      <c r="L232" s="478">
        <f>'Annexure IV-Vcosting sheet'!T232</f>
        <v>0</v>
      </c>
      <c r="M232" s="428">
        <f>'Annexure IV-Vcosting sheet'!U232</f>
        <v>0</v>
      </c>
      <c r="N232" s="478">
        <f>'Annexure IV-Vcosting sheet'!V232</f>
        <v>0</v>
      </c>
      <c r="O232" s="428">
        <f>'Annexure IV-Vcosting sheet'!W232</f>
        <v>0</v>
      </c>
      <c r="P232" s="478">
        <f>'Annexure IV-Vcosting sheet'!X232</f>
        <v>0</v>
      </c>
      <c r="Q232" s="428">
        <f>'Annexure IV-Vcosting sheet'!Y232</f>
        <v>0</v>
      </c>
      <c r="R232" s="428">
        <f>'Annexure IV-Vcosting sheet'!AB232</f>
        <v>0</v>
      </c>
      <c r="S232" s="478">
        <f>'Annexure IV-Vcosting sheet'!AC232</f>
        <v>0</v>
      </c>
      <c r="T232" s="428">
        <f>'Annexure IV-Vcosting sheet'!AD232</f>
        <v>0</v>
      </c>
      <c r="U232" s="478">
        <f>'Annexure IV-Vcosting sheet'!AE232</f>
        <v>0</v>
      </c>
      <c r="V232" s="428">
        <f>'Annexure IV-Vcosting sheet'!AF232</f>
        <v>0</v>
      </c>
      <c r="W232" s="449"/>
    </row>
    <row r="233" spans="1:23" ht="18">
      <c r="A233" s="428">
        <f t="shared" ref="A233:A254" si="11">+A232+0.01</f>
        <v>10.07</v>
      </c>
      <c r="B233" s="449" t="s">
        <v>150</v>
      </c>
      <c r="C233" s="478">
        <f>'Annexure IV-Vcosting sheet'!C233</f>
        <v>0</v>
      </c>
      <c r="D233" s="428">
        <f>'Annexure IV-Vcosting sheet'!D233</f>
        <v>0</v>
      </c>
      <c r="E233" s="478">
        <f>'Annexure IV-Vcosting sheet'!I233</f>
        <v>0</v>
      </c>
      <c r="F233" s="428">
        <f>'Annexure IV-Vcosting sheet'!J233</f>
        <v>0</v>
      </c>
      <c r="G233" s="469">
        <f>'Annexure IV-Vcosting sheet'!K233</f>
        <v>0</v>
      </c>
      <c r="H233" s="469">
        <f>'Annexure IV-Vcosting sheet'!L233</f>
        <v>0</v>
      </c>
      <c r="I233" s="478">
        <f>'Annexure IV-Vcosting sheet'!O233</f>
        <v>0</v>
      </c>
      <c r="J233" s="428">
        <f>'Annexure IV-Vcosting sheet'!P233</f>
        <v>0</v>
      </c>
      <c r="K233" s="428">
        <f>'Annexure IV-Vcosting sheet'!S233</f>
        <v>0</v>
      </c>
      <c r="L233" s="478">
        <f>'Annexure IV-Vcosting sheet'!T233</f>
        <v>0</v>
      </c>
      <c r="M233" s="428">
        <f>'Annexure IV-Vcosting sheet'!U233</f>
        <v>0</v>
      </c>
      <c r="N233" s="478">
        <f>'Annexure IV-Vcosting sheet'!V233</f>
        <v>0</v>
      </c>
      <c r="O233" s="428">
        <f>'Annexure IV-Vcosting sheet'!W233</f>
        <v>0</v>
      </c>
      <c r="P233" s="478">
        <f>'Annexure IV-Vcosting sheet'!X233</f>
        <v>0</v>
      </c>
      <c r="Q233" s="428">
        <f>'Annexure IV-Vcosting sheet'!Y233</f>
        <v>0</v>
      </c>
      <c r="R233" s="428">
        <f>'Annexure IV-Vcosting sheet'!AB233</f>
        <v>0</v>
      </c>
      <c r="S233" s="478">
        <f>'Annexure IV-Vcosting sheet'!AC233</f>
        <v>0</v>
      </c>
      <c r="T233" s="428">
        <f>'Annexure IV-Vcosting sheet'!AD233</f>
        <v>0</v>
      </c>
      <c r="U233" s="478">
        <f>'Annexure IV-Vcosting sheet'!AE233</f>
        <v>0</v>
      </c>
      <c r="V233" s="428">
        <f>'Annexure IV-Vcosting sheet'!AF233</f>
        <v>0</v>
      </c>
      <c r="W233" s="449"/>
    </row>
    <row r="234" spans="1:23">
      <c r="A234" s="428"/>
      <c r="B234" s="449" t="s">
        <v>151</v>
      </c>
      <c r="C234" s="478">
        <f>'Annexure IV-Vcosting sheet'!C234</f>
        <v>0</v>
      </c>
      <c r="D234" s="428">
        <f>'Annexure IV-Vcosting sheet'!D234</f>
        <v>0</v>
      </c>
      <c r="E234" s="478">
        <f>'Annexure IV-Vcosting sheet'!I234</f>
        <v>0</v>
      </c>
      <c r="F234" s="428">
        <f>'Annexure IV-Vcosting sheet'!J234</f>
        <v>0</v>
      </c>
      <c r="G234" s="469">
        <f>'Annexure IV-Vcosting sheet'!K234</f>
        <v>0</v>
      </c>
      <c r="H234" s="469">
        <f>'Annexure IV-Vcosting sheet'!L234</f>
        <v>0</v>
      </c>
      <c r="I234" s="478">
        <f>'Annexure IV-Vcosting sheet'!O234</f>
        <v>0</v>
      </c>
      <c r="J234" s="428">
        <f>'Annexure IV-Vcosting sheet'!P234</f>
        <v>0</v>
      </c>
      <c r="K234" s="428">
        <f>'Annexure IV-Vcosting sheet'!S234</f>
        <v>0</v>
      </c>
      <c r="L234" s="478">
        <f>'Annexure IV-Vcosting sheet'!T234</f>
        <v>0</v>
      </c>
      <c r="M234" s="428">
        <f>'Annexure IV-Vcosting sheet'!U234</f>
        <v>0</v>
      </c>
      <c r="N234" s="478">
        <f>'Annexure IV-Vcosting sheet'!V234</f>
        <v>0</v>
      </c>
      <c r="O234" s="428">
        <f>'Annexure IV-Vcosting sheet'!W234</f>
        <v>0</v>
      </c>
      <c r="P234" s="478">
        <f>'Annexure IV-Vcosting sheet'!X234</f>
        <v>0</v>
      </c>
      <c r="Q234" s="428">
        <f>'Annexure IV-Vcosting sheet'!Y234</f>
        <v>0</v>
      </c>
      <c r="R234" s="428">
        <f>'Annexure IV-Vcosting sheet'!AB234</f>
        <v>0</v>
      </c>
      <c r="S234" s="478">
        <f>'Annexure IV-Vcosting sheet'!AC234</f>
        <v>0</v>
      </c>
      <c r="T234" s="428">
        <f>'Annexure IV-Vcosting sheet'!AD234</f>
        <v>0</v>
      </c>
      <c r="U234" s="478">
        <f>'Annexure IV-Vcosting sheet'!AE234</f>
        <v>0</v>
      </c>
      <c r="V234" s="428">
        <f>'Annexure IV-Vcosting sheet'!AF234</f>
        <v>0</v>
      </c>
      <c r="W234" s="449"/>
    </row>
    <row r="235" spans="1:23">
      <c r="A235" s="428"/>
      <c r="B235" s="449" t="s">
        <v>152</v>
      </c>
      <c r="C235" s="478">
        <f>'Annexure IV-Vcosting sheet'!C235</f>
        <v>0</v>
      </c>
      <c r="D235" s="428">
        <f>'Annexure IV-Vcosting sheet'!D235</f>
        <v>0</v>
      </c>
      <c r="E235" s="478">
        <f>'Annexure IV-Vcosting sheet'!I235</f>
        <v>0</v>
      </c>
      <c r="F235" s="428">
        <f>'Annexure IV-Vcosting sheet'!J235</f>
        <v>0</v>
      </c>
      <c r="G235" s="469">
        <f>'Annexure IV-Vcosting sheet'!K235</f>
        <v>0</v>
      </c>
      <c r="H235" s="469">
        <f>'Annexure IV-Vcosting sheet'!L235</f>
        <v>0</v>
      </c>
      <c r="I235" s="478">
        <f>'Annexure IV-Vcosting sheet'!O235</f>
        <v>0</v>
      </c>
      <c r="J235" s="428">
        <f>'Annexure IV-Vcosting sheet'!P235</f>
        <v>0</v>
      </c>
      <c r="K235" s="428">
        <f>'Annexure IV-Vcosting sheet'!S235</f>
        <v>0</v>
      </c>
      <c r="L235" s="478">
        <f>'Annexure IV-Vcosting sheet'!T235</f>
        <v>0</v>
      </c>
      <c r="M235" s="428">
        <f>'Annexure IV-Vcosting sheet'!U235</f>
        <v>0</v>
      </c>
      <c r="N235" s="478">
        <f>'Annexure IV-Vcosting sheet'!V235</f>
        <v>0</v>
      </c>
      <c r="O235" s="428">
        <f>'Annexure IV-Vcosting sheet'!W235</f>
        <v>0</v>
      </c>
      <c r="P235" s="478">
        <f>'Annexure IV-Vcosting sheet'!X235</f>
        <v>0</v>
      </c>
      <c r="Q235" s="428">
        <f>'Annexure IV-Vcosting sheet'!Y235</f>
        <v>0</v>
      </c>
      <c r="R235" s="428">
        <f>'Annexure IV-Vcosting sheet'!AB235</f>
        <v>0</v>
      </c>
      <c r="S235" s="478">
        <f>'Annexure IV-Vcosting sheet'!AC235</f>
        <v>0</v>
      </c>
      <c r="T235" s="428">
        <f>'Annexure IV-Vcosting sheet'!AD235</f>
        <v>0</v>
      </c>
      <c r="U235" s="478">
        <f>'Annexure IV-Vcosting sheet'!AE235</f>
        <v>0</v>
      </c>
      <c r="V235" s="428">
        <f>'Annexure IV-Vcosting sheet'!AF235</f>
        <v>0</v>
      </c>
      <c r="W235" s="449"/>
    </row>
    <row r="236" spans="1:23">
      <c r="A236" s="428"/>
      <c r="B236" s="449" t="s">
        <v>153</v>
      </c>
      <c r="C236" s="478">
        <f>'Annexure IV-Vcosting sheet'!C236</f>
        <v>0</v>
      </c>
      <c r="D236" s="428">
        <f>'Annexure IV-Vcosting sheet'!D236</f>
        <v>0</v>
      </c>
      <c r="E236" s="478">
        <f>'Annexure IV-Vcosting sheet'!I236</f>
        <v>0</v>
      </c>
      <c r="F236" s="428">
        <f>'Annexure IV-Vcosting sheet'!J236</f>
        <v>0</v>
      </c>
      <c r="G236" s="469">
        <f>'Annexure IV-Vcosting sheet'!K236</f>
        <v>0</v>
      </c>
      <c r="H236" s="469">
        <f>'Annexure IV-Vcosting sheet'!L236</f>
        <v>0</v>
      </c>
      <c r="I236" s="478">
        <f>'Annexure IV-Vcosting sheet'!O236</f>
        <v>0</v>
      </c>
      <c r="J236" s="428">
        <f>'Annexure IV-Vcosting sheet'!P236</f>
        <v>0</v>
      </c>
      <c r="K236" s="428">
        <f>'Annexure IV-Vcosting sheet'!S236</f>
        <v>0</v>
      </c>
      <c r="L236" s="478">
        <f>'Annexure IV-Vcosting sheet'!T236</f>
        <v>0</v>
      </c>
      <c r="M236" s="428">
        <f>'Annexure IV-Vcosting sheet'!U236</f>
        <v>0</v>
      </c>
      <c r="N236" s="478">
        <f>'Annexure IV-Vcosting sheet'!V236</f>
        <v>0</v>
      </c>
      <c r="O236" s="428">
        <f>'Annexure IV-Vcosting sheet'!W236</f>
        <v>0</v>
      </c>
      <c r="P236" s="478">
        <f>'Annexure IV-Vcosting sheet'!X236</f>
        <v>0</v>
      </c>
      <c r="Q236" s="428">
        <f>'Annexure IV-Vcosting sheet'!Y236</f>
        <v>0</v>
      </c>
      <c r="R236" s="428">
        <f>'Annexure IV-Vcosting sheet'!AB236</f>
        <v>0</v>
      </c>
      <c r="S236" s="478">
        <f>'Annexure IV-Vcosting sheet'!AC236</f>
        <v>0</v>
      </c>
      <c r="T236" s="428">
        <f>'Annexure IV-Vcosting sheet'!AD236</f>
        <v>0</v>
      </c>
      <c r="U236" s="478">
        <f>'Annexure IV-Vcosting sheet'!AE236</f>
        <v>0</v>
      </c>
      <c r="V236" s="428">
        <f>'Annexure IV-Vcosting sheet'!AF236</f>
        <v>0</v>
      </c>
      <c r="W236" s="449"/>
    </row>
    <row r="237" spans="1:23">
      <c r="A237" s="428"/>
      <c r="B237" s="430" t="s">
        <v>100</v>
      </c>
      <c r="C237" s="478">
        <f>'Annexure IV-Vcosting sheet'!C237</f>
        <v>0</v>
      </c>
      <c r="D237" s="428">
        <f>'Annexure IV-Vcosting sheet'!D237</f>
        <v>0</v>
      </c>
      <c r="E237" s="478">
        <f>'Annexure IV-Vcosting sheet'!I237</f>
        <v>0</v>
      </c>
      <c r="F237" s="428">
        <f>'Annexure IV-Vcosting sheet'!J237</f>
        <v>0</v>
      </c>
      <c r="G237" s="469">
        <f>'Annexure IV-Vcosting sheet'!K237</f>
        <v>0</v>
      </c>
      <c r="H237" s="469">
        <f>'Annexure IV-Vcosting sheet'!L237</f>
        <v>0</v>
      </c>
      <c r="I237" s="478">
        <f>'Annexure IV-Vcosting sheet'!O237</f>
        <v>0</v>
      </c>
      <c r="J237" s="428">
        <f>'Annexure IV-Vcosting sheet'!P237</f>
        <v>0</v>
      </c>
      <c r="K237" s="428">
        <f>'Annexure IV-Vcosting sheet'!S237</f>
        <v>0</v>
      </c>
      <c r="L237" s="478">
        <f>'Annexure IV-Vcosting sheet'!T237</f>
        <v>0</v>
      </c>
      <c r="M237" s="428">
        <f>'Annexure IV-Vcosting sheet'!U237</f>
        <v>0</v>
      </c>
      <c r="N237" s="478">
        <f>'Annexure IV-Vcosting sheet'!V237</f>
        <v>0</v>
      </c>
      <c r="O237" s="428">
        <f>'Annexure IV-Vcosting sheet'!W237</f>
        <v>0</v>
      </c>
      <c r="P237" s="478">
        <f>'Annexure IV-Vcosting sheet'!X237</f>
        <v>0</v>
      </c>
      <c r="Q237" s="428">
        <f>'Annexure IV-Vcosting sheet'!Y237</f>
        <v>0</v>
      </c>
      <c r="R237" s="428">
        <f>'Annexure IV-Vcosting sheet'!AB237</f>
        <v>0</v>
      </c>
      <c r="S237" s="478">
        <f>'Annexure IV-Vcosting sheet'!AC237</f>
        <v>0</v>
      </c>
      <c r="T237" s="428">
        <f>'Annexure IV-Vcosting sheet'!AD237</f>
        <v>0</v>
      </c>
      <c r="U237" s="478">
        <f>'Annexure IV-Vcosting sheet'!AE237</f>
        <v>0</v>
      </c>
      <c r="V237" s="428">
        <f>'Annexure IV-Vcosting sheet'!AF237</f>
        <v>0</v>
      </c>
      <c r="W237" s="430"/>
    </row>
    <row r="238" spans="1:23">
      <c r="A238" s="428"/>
      <c r="B238" s="430" t="s">
        <v>6</v>
      </c>
      <c r="C238" s="478">
        <f>'Annexure IV-Vcosting sheet'!C238</f>
        <v>0</v>
      </c>
      <c r="D238" s="428">
        <f>'Annexure IV-Vcosting sheet'!D238</f>
        <v>0</v>
      </c>
      <c r="E238" s="478">
        <f>'Annexure IV-Vcosting sheet'!I238</f>
        <v>0</v>
      </c>
      <c r="F238" s="428">
        <f>'Annexure IV-Vcosting sheet'!J238</f>
        <v>0</v>
      </c>
      <c r="G238" s="469">
        <f>'Annexure IV-Vcosting sheet'!K238</f>
        <v>0</v>
      </c>
      <c r="H238" s="469">
        <f>'Annexure IV-Vcosting sheet'!L238</f>
        <v>0</v>
      </c>
      <c r="I238" s="478">
        <f>'Annexure IV-Vcosting sheet'!O238</f>
        <v>0</v>
      </c>
      <c r="J238" s="428">
        <f>'Annexure IV-Vcosting sheet'!P238</f>
        <v>0</v>
      </c>
      <c r="K238" s="428">
        <f>'Annexure IV-Vcosting sheet'!S238</f>
        <v>0</v>
      </c>
      <c r="L238" s="478">
        <f>'Annexure IV-Vcosting sheet'!T238</f>
        <v>0</v>
      </c>
      <c r="M238" s="428">
        <f>'Annexure IV-Vcosting sheet'!U238</f>
        <v>0</v>
      </c>
      <c r="N238" s="478">
        <f>'Annexure IV-Vcosting sheet'!V238</f>
        <v>0</v>
      </c>
      <c r="O238" s="428">
        <f>'Annexure IV-Vcosting sheet'!W238</f>
        <v>0</v>
      </c>
      <c r="P238" s="478">
        <f>'Annexure IV-Vcosting sheet'!X238</f>
        <v>0</v>
      </c>
      <c r="Q238" s="428">
        <f>'Annexure IV-Vcosting sheet'!Y238</f>
        <v>0</v>
      </c>
      <c r="R238" s="428">
        <f>'Annexure IV-Vcosting sheet'!AB238</f>
        <v>0</v>
      </c>
      <c r="S238" s="478">
        <f>'Annexure IV-Vcosting sheet'!AC238</f>
        <v>0</v>
      </c>
      <c r="T238" s="428">
        <f>'Annexure IV-Vcosting sheet'!AD238</f>
        <v>0</v>
      </c>
      <c r="U238" s="478">
        <f>'Annexure IV-Vcosting sheet'!AE238</f>
        <v>0</v>
      </c>
      <c r="V238" s="428">
        <f>'Annexure IV-Vcosting sheet'!AF238</f>
        <v>0</v>
      </c>
      <c r="W238" s="430"/>
    </row>
    <row r="239" spans="1:23" ht="18">
      <c r="A239" s="428"/>
      <c r="B239" s="429" t="s">
        <v>154</v>
      </c>
      <c r="C239" s="478">
        <f>'Annexure IV-Vcosting sheet'!C239</f>
        <v>0</v>
      </c>
      <c r="D239" s="428">
        <f>'Annexure IV-Vcosting sheet'!D239</f>
        <v>0</v>
      </c>
      <c r="E239" s="478">
        <f>'Annexure IV-Vcosting sheet'!I239</f>
        <v>0</v>
      </c>
      <c r="F239" s="428">
        <f>'Annexure IV-Vcosting sheet'!J239</f>
        <v>0</v>
      </c>
      <c r="G239" s="469">
        <f>'Annexure IV-Vcosting sheet'!K239</f>
        <v>0</v>
      </c>
      <c r="H239" s="469">
        <f>'Annexure IV-Vcosting sheet'!L239</f>
        <v>0</v>
      </c>
      <c r="I239" s="478">
        <f>'Annexure IV-Vcosting sheet'!O239</f>
        <v>0</v>
      </c>
      <c r="J239" s="428">
        <f>'Annexure IV-Vcosting sheet'!P239</f>
        <v>0</v>
      </c>
      <c r="K239" s="428">
        <f>'Annexure IV-Vcosting sheet'!S239</f>
        <v>0</v>
      </c>
      <c r="L239" s="478">
        <f>'Annexure IV-Vcosting sheet'!T239</f>
        <v>0</v>
      </c>
      <c r="M239" s="428">
        <f>'Annexure IV-Vcosting sheet'!U239</f>
        <v>0</v>
      </c>
      <c r="N239" s="478">
        <f>'Annexure IV-Vcosting sheet'!V239</f>
        <v>0</v>
      </c>
      <c r="O239" s="428">
        <f>'Annexure IV-Vcosting sheet'!W239</f>
        <v>0</v>
      </c>
      <c r="P239" s="478">
        <f>'Annexure IV-Vcosting sheet'!X239</f>
        <v>0</v>
      </c>
      <c r="Q239" s="428">
        <f>'Annexure IV-Vcosting sheet'!Y239</f>
        <v>0</v>
      </c>
      <c r="R239" s="428">
        <f>'Annexure IV-Vcosting sheet'!AB239</f>
        <v>0</v>
      </c>
      <c r="S239" s="478">
        <f>'Annexure IV-Vcosting sheet'!AC239</f>
        <v>0</v>
      </c>
      <c r="T239" s="428">
        <f>'Annexure IV-Vcosting sheet'!AD239</f>
        <v>0</v>
      </c>
      <c r="U239" s="478">
        <f>'Annexure IV-Vcosting sheet'!AE239</f>
        <v>0</v>
      </c>
      <c r="V239" s="428">
        <f>'Annexure IV-Vcosting sheet'!AF239</f>
        <v>0</v>
      </c>
      <c r="W239" s="429"/>
    </row>
    <row r="240" spans="1:23">
      <c r="A240" s="428"/>
      <c r="B240" s="429" t="s">
        <v>139</v>
      </c>
      <c r="C240" s="478">
        <f>'Annexure IV-Vcosting sheet'!C240</f>
        <v>0</v>
      </c>
      <c r="D240" s="428">
        <f>'Annexure IV-Vcosting sheet'!D240</f>
        <v>0</v>
      </c>
      <c r="E240" s="478">
        <f>'Annexure IV-Vcosting sheet'!I240</f>
        <v>0</v>
      </c>
      <c r="F240" s="428">
        <f>'Annexure IV-Vcosting sheet'!J240</f>
        <v>0</v>
      </c>
      <c r="G240" s="469">
        <f>'Annexure IV-Vcosting sheet'!K240</f>
        <v>0</v>
      </c>
      <c r="H240" s="469">
        <f>'Annexure IV-Vcosting sheet'!L240</f>
        <v>0</v>
      </c>
      <c r="I240" s="478">
        <f>'Annexure IV-Vcosting sheet'!O240</f>
        <v>0</v>
      </c>
      <c r="J240" s="428">
        <f>'Annexure IV-Vcosting sheet'!P240</f>
        <v>0</v>
      </c>
      <c r="K240" s="428">
        <f>'Annexure IV-Vcosting sheet'!S240</f>
        <v>0</v>
      </c>
      <c r="L240" s="478">
        <f>'Annexure IV-Vcosting sheet'!T240</f>
        <v>0</v>
      </c>
      <c r="M240" s="428">
        <f>'Annexure IV-Vcosting sheet'!U240</f>
        <v>0</v>
      </c>
      <c r="N240" s="478">
        <f>'Annexure IV-Vcosting sheet'!V240</f>
        <v>0</v>
      </c>
      <c r="O240" s="428">
        <f>'Annexure IV-Vcosting sheet'!W240</f>
        <v>0</v>
      </c>
      <c r="P240" s="478">
        <f>'Annexure IV-Vcosting sheet'!X240</f>
        <v>0</v>
      </c>
      <c r="Q240" s="428">
        <f>'Annexure IV-Vcosting sheet'!Y240</f>
        <v>0</v>
      </c>
      <c r="R240" s="428">
        <f>'Annexure IV-Vcosting sheet'!AB240</f>
        <v>0</v>
      </c>
      <c r="S240" s="478">
        <f>'Annexure IV-Vcosting sheet'!AC240</f>
        <v>0</v>
      </c>
      <c r="T240" s="428">
        <f>'Annexure IV-Vcosting sheet'!AD240</f>
        <v>0</v>
      </c>
      <c r="U240" s="478">
        <f>'Annexure IV-Vcosting sheet'!AE240</f>
        <v>0</v>
      </c>
      <c r="V240" s="428">
        <f>'Annexure IV-Vcosting sheet'!AF240</f>
        <v>0</v>
      </c>
      <c r="W240" s="429"/>
    </row>
    <row r="241" spans="1:23" ht="18">
      <c r="A241" s="428">
        <f>+A233+0.01</f>
        <v>10.08</v>
      </c>
      <c r="B241" s="433" t="s">
        <v>155</v>
      </c>
      <c r="C241" s="478">
        <f>'Annexure IV-Vcosting sheet'!C241</f>
        <v>0</v>
      </c>
      <c r="D241" s="428">
        <f>'Annexure IV-Vcosting sheet'!D241</f>
        <v>0</v>
      </c>
      <c r="E241" s="478">
        <f>'Annexure IV-Vcosting sheet'!I241</f>
        <v>0</v>
      </c>
      <c r="F241" s="428">
        <f>'Annexure IV-Vcosting sheet'!J241</f>
        <v>0</v>
      </c>
      <c r="G241" s="469">
        <f>'Annexure IV-Vcosting sheet'!K241</f>
        <v>0</v>
      </c>
      <c r="H241" s="469">
        <f>'Annexure IV-Vcosting sheet'!L241</f>
        <v>0</v>
      </c>
      <c r="I241" s="478">
        <f>'Annexure IV-Vcosting sheet'!O241</f>
        <v>0</v>
      </c>
      <c r="J241" s="428">
        <f>'Annexure IV-Vcosting sheet'!P241</f>
        <v>0</v>
      </c>
      <c r="K241" s="428">
        <f>'Annexure IV-Vcosting sheet'!S241</f>
        <v>0</v>
      </c>
      <c r="L241" s="478">
        <f>'Annexure IV-Vcosting sheet'!T241</f>
        <v>0</v>
      </c>
      <c r="M241" s="428">
        <f>'Annexure IV-Vcosting sheet'!U241</f>
        <v>0</v>
      </c>
      <c r="N241" s="478">
        <f>'Annexure IV-Vcosting sheet'!V241</f>
        <v>0</v>
      </c>
      <c r="O241" s="428">
        <f>'Annexure IV-Vcosting sheet'!W241</f>
        <v>0</v>
      </c>
      <c r="P241" s="478">
        <f>'Annexure IV-Vcosting sheet'!X241</f>
        <v>0</v>
      </c>
      <c r="Q241" s="428">
        <f>'Annexure IV-Vcosting sheet'!Y241</f>
        <v>0</v>
      </c>
      <c r="R241" s="428">
        <f>'Annexure IV-Vcosting sheet'!AB241</f>
        <v>0</v>
      </c>
      <c r="S241" s="478">
        <f>'Annexure IV-Vcosting sheet'!AC241</f>
        <v>0</v>
      </c>
      <c r="T241" s="428">
        <f>'Annexure IV-Vcosting sheet'!AD241</f>
        <v>0</v>
      </c>
      <c r="U241" s="478">
        <f>'Annexure IV-Vcosting sheet'!AE241</f>
        <v>0</v>
      </c>
      <c r="V241" s="428">
        <f>'Annexure IV-Vcosting sheet'!AF241</f>
        <v>0</v>
      </c>
      <c r="W241" s="433"/>
    </row>
    <row r="242" spans="1:23" s="454" customFormat="1" ht="18">
      <c r="A242" s="451">
        <v>10.09</v>
      </c>
      <c r="B242" s="452" t="s">
        <v>156</v>
      </c>
      <c r="C242" s="478">
        <f>'Annexure IV-Vcosting sheet'!C242</f>
        <v>371</v>
      </c>
      <c r="D242" s="428">
        <f>'Annexure IV-Vcosting sheet'!D242</f>
        <v>1094.72</v>
      </c>
      <c r="E242" s="478">
        <f>'Annexure IV-Vcosting sheet'!I242</f>
        <v>371</v>
      </c>
      <c r="F242" s="428">
        <f>'Annexure IV-Vcosting sheet'!J242</f>
        <v>397.64</v>
      </c>
      <c r="G242" s="479">
        <f t="shared" ref="G242:G243" si="12">E242/C242</f>
        <v>1</v>
      </c>
      <c r="H242" s="479">
        <f t="shared" ref="H242:H243" si="13">F242/D242</f>
        <v>0.36323443437591346</v>
      </c>
      <c r="I242" s="478">
        <f>'Annexure IV-Vcosting sheet'!O242</f>
        <v>0</v>
      </c>
      <c r="J242" s="428">
        <f>'Annexure IV-Vcosting sheet'!P242</f>
        <v>0</v>
      </c>
      <c r="K242" s="428">
        <f>'Annexure IV-Vcosting sheet'!S242</f>
        <v>0.31944</v>
      </c>
      <c r="L242" s="478">
        <f>'Annexure IV-Vcosting sheet'!T242</f>
        <v>372</v>
      </c>
      <c r="M242" s="428">
        <f>'Annexure IV-Vcosting sheet'!U242</f>
        <v>1425.9801600000001</v>
      </c>
      <c r="N242" s="478">
        <f>'Annexure IV-Vcosting sheet'!V242</f>
        <v>372</v>
      </c>
      <c r="O242" s="428">
        <f>'Annexure IV-Vcosting sheet'!W242</f>
        <v>2123.06016</v>
      </c>
      <c r="P242" s="478">
        <f>'Annexure IV-Vcosting sheet'!X242</f>
        <v>0</v>
      </c>
      <c r="Q242" s="428">
        <f>'Annexure IV-Vcosting sheet'!Y242</f>
        <v>0</v>
      </c>
      <c r="R242" s="428">
        <f>'Annexure IV-Vcosting sheet'!AB242</f>
        <v>0.31944</v>
      </c>
      <c r="S242" s="478">
        <f>'Annexure IV-Vcosting sheet'!AC242</f>
        <v>372</v>
      </c>
      <c r="T242" s="428">
        <f>'Annexure IV-Vcosting sheet'!AD242</f>
        <v>1425.9801600000001</v>
      </c>
      <c r="U242" s="478">
        <f>'Annexure IV-Vcosting sheet'!AE242</f>
        <v>372</v>
      </c>
      <c r="V242" s="428">
        <f>'Annexure IV-Vcosting sheet'!AF242</f>
        <v>2123.06016</v>
      </c>
      <c r="W242" s="453" t="s">
        <v>477</v>
      </c>
    </row>
    <row r="243" spans="1:23" s="454" customFormat="1">
      <c r="A243" s="451">
        <v>10.1</v>
      </c>
      <c r="B243" s="455" t="s">
        <v>157</v>
      </c>
      <c r="C243" s="478">
        <f>'Annexure IV-Vcosting sheet'!C243</f>
        <v>41</v>
      </c>
      <c r="D243" s="428">
        <f>'Annexure IV-Vcosting sheet'!D243</f>
        <v>172.65</v>
      </c>
      <c r="E243" s="478">
        <f>'Annexure IV-Vcosting sheet'!I243</f>
        <v>41</v>
      </c>
      <c r="F243" s="428">
        <f>'Annexure IV-Vcosting sheet'!J243</f>
        <v>43.83</v>
      </c>
      <c r="G243" s="479">
        <f t="shared" si="12"/>
        <v>1</v>
      </c>
      <c r="H243" s="479">
        <f t="shared" si="13"/>
        <v>0.25386620330147697</v>
      </c>
      <c r="I243" s="478">
        <f>'Annexure IV-Vcosting sheet'!O243</f>
        <v>0</v>
      </c>
      <c r="J243" s="428">
        <f>'Annexure IV-Vcosting sheet'!P243</f>
        <v>0</v>
      </c>
      <c r="K243" s="428">
        <f>'Annexure IV-Vcosting sheet'!S243</f>
        <v>0.31944</v>
      </c>
      <c r="L243" s="478">
        <f>'Annexure IV-Vcosting sheet'!T243</f>
        <v>41</v>
      </c>
      <c r="M243" s="428">
        <f>'Annexure IV-Vcosting sheet'!U243</f>
        <v>157.16448</v>
      </c>
      <c r="N243" s="478">
        <f>'Annexure IV-Vcosting sheet'!V243</f>
        <v>41</v>
      </c>
      <c r="O243" s="428">
        <f>'Annexure IV-Vcosting sheet'!W243</f>
        <v>285.98447999999996</v>
      </c>
      <c r="P243" s="478">
        <f>'Annexure IV-Vcosting sheet'!X243</f>
        <v>0</v>
      </c>
      <c r="Q243" s="428">
        <f>'Annexure IV-Vcosting sheet'!Y243</f>
        <v>0</v>
      </c>
      <c r="R243" s="428">
        <f>'Annexure IV-Vcosting sheet'!AB243</f>
        <v>0.31944</v>
      </c>
      <c r="S243" s="478">
        <f>'Annexure IV-Vcosting sheet'!AC243</f>
        <v>41</v>
      </c>
      <c r="T243" s="428">
        <f>'Annexure IV-Vcosting sheet'!AD243</f>
        <v>157.16448</v>
      </c>
      <c r="U243" s="478">
        <f>'Annexure IV-Vcosting sheet'!AE243</f>
        <v>41</v>
      </c>
      <c r="V243" s="428">
        <f>'Annexure IV-Vcosting sheet'!AF243</f>
        <v>285.98447999999996</v>
      </c>
      <c r="W243" s="453" t="s">
        <v>477</v>
      </c>
    </row>
    <row r="244" spans="1:23">
      <c r="A244" s="428"/>
      <c r="B244" s="429" t="s">
        <v>143</v>
      </c>
      <c r="C244" s="478">
        <f>'Annexure IV-Vcosting sheet'!C244</f>
        <v>0</v>
      </c>
      <c r="D244" s="428">
        <f>'Annexure IV-Vcosting sheet'!D244</f>
        <v>0</v>
      </c>
      <c r="E244" s="478">
        <f>'Annexure IV-Vcosting sheet'!I244</f>
        <v>0</v>
      </c>
      <c r="F244" s="428">
        <f>'Annexure IV-Vcosting sheet'!J244</f>
        <v>0</v>
      </c>
      <c r="G244" s="469">
        <f>'Annexure IV-Vcosting sheet'!K244</f>
        <v>0</v>
      </c>
      <c r="H244" s="469">
        <f>'Annexure IV-Vcosting sheet'!L244</f>
        <v>0</v>
      </c>
      <c r="I244" s="478">
        <f>'Annexure IV-Vcosting sheet'!O244</f>
        <v>0</v>
      </c>
      <c r="J244" s="428">
        <f>'Annexure IV-Vcosting sheet'!P244</f>
        <v>0</v>
      </c>
      <c r="K244" s="428">
        <f>'Annexure IV-Vcosting sheet'!S244</f>
        <v>0</v>
      </c>
      <c r="L244" s="478">
        <f>'Annexure IV-Vcosting sheet'!T244</f>
        <v>0</v>
      </c>
      <c r="M244" s="428">
        <f>'Annexure IV-Vcosting sheet'!U244</f>
        <v>0</v>
      </c>
      <c r="N244" s="478">
        <f>'Annexure IV-Vcosting sheet'!V244</f>
        <v>0</v>
      </c>
      <c r="O244" s="428">
        <f>'Annexure IV-Vcosting sheet'!W244</f>
        <v>0</v>
      </c>
      <c r="P244" s="478">
        <f>'Annexure IV-Vcosting sheet'!X244</f>
        <v>0</v>
      </c>
      <c r="Q244" s="428">
        <f>'Annexure IV-Vcosting sheet'!Y244</f>
        <v>0</v>
      </c>
      <c r="R244" s="428">
        <f>'Annexure IV-Vcosting sheet'!AB244</f>
        <v>0</v>
      </c>
      <c r="S244" s="478">
        <f>'Annexure IV-Vcosting sheet'!AC244</f>
        <v>0</v>
      </c>
      <c r="T244" s="428">
        <f>'Annexure IV-Vcosting sheet'!AD244</f>
        <v>0</v>
      </c>
      <c r="U244" s="478">
        <f>'Annexure IV-Vcosting sheet'!AE244</f>
        <v>0</v>
      </c>
      <c r="V244" s="428">
        <f>'Annexure IV-Vcosting sheet'!AF244</f>
        <v>0</v>
      </c>
      <c r="W244" s="429"/>
    </row>
    <row r="245" spans="1:23" ht="18">
      <c r="A245" s="428">
        <f>+A243+0.01</f>
        <v>10.11</v>
      </c>
      <c r="B245" s="449" t="s">
        <v>158</v>
      </c>
      <c r="C245" s="478">
        <f>'Annexure IV-Vcosting sheet'!C245</f>
        <v>0</v>
      </c>
      <c r="D245" s="428">
        <f>'Annexure IV-Vcosting sheet'!D245</f>
        <v>0</v>
      </c>
      <c r="E245" s="478">
        <f>'Annexure IV-Vcosting sheet'!I245</f>
        <v>0</v>
      </c>
      <c r="F245" s="428">
        <f>'Annexure IV-Vcosting sheet'!J245</f>
        <v>0</v>
      </c>
      <c r="G245" s="469">
        <f>'Annexure IV-Vcosting sheet'!K245</f>
        <v>0</v>
      </c>
      <c r="H245" s="469">
        <f>'Annexure IV-Vcosting sheet'!L245</f>
        <v>0</v>
      </c>
      <c r="I245" s="478">
        <f>'Annexure IV-Vcosting sheet'!O245</f>
        <v>0</v>
      </c>
      <c r="J245" s="428">
        <f>'Annexure IV-Vcosting sheet'!P245</f>
        <v>0</v>
      </c>
      <c r="K245" s="428">
        <f>'Annexure IV-Vcosting sheet'!S245</f>
        <v>0</v>
      </c>
      <c r="L245" s="478">
        <f>'Annexure IV-Vcosting sheet'!T245</f>
        <v>0</v>
      </c>
      <c r="M245" s="428">
        <f>'Annexure IV-Vcosting sheet'!U245</f>
        <v>0</v>
      </c>
      <c r="N245" s="478">
        <f>'Annexure IV-Vcosting sheet'!V245</f>
        <v>0</v>
      </c>
      <c r="O245" s="428">
        <f>'Annexure IV-Vcosting sheet'!W245</f>
        <v>0</v>
      </c>
      <c r="P245" s="478">
        <f>'Annexure IV-Vcosting sheet'!X245</f>
        <v>0</v>
      </c>
      <c r="Q245" s="428">
        <f>'Annexure IV-Vcosting sheet'!Y245</f>
        <v>0</v>
      </c>
      <c r="R245" s="428">
        <f>'Annexure IV-Vcosting sheet'!AB245</f>
        <v>0</v>
      </c>
      <c r="S245" s="478">
        <f>'Annexure IV-Vcosting sheet'!AC245</f>
        <v>0</v>
      </c>
      <c r="T245" s="428">
        <f>'Annexure IV-Vcosting sheet'!AD245</f>
        <v>0</v>
      </c>
      <c r="U245" s="478">
        <f>'Annexure IV-Vcosting sheet'!AE245</f>
        <v>0</v>
      </c>
      <c r="V245" s="428">
        <f>'Annexure IV-Vcosting sheet'!AF245</f>
        <v>0</v>
      </c>
      <c r="W245" s="449"/>
    </row>
    <row r="246" spans="1:23">
      <c r="A246" s="428"/>
      <c r="B246" s="450" t="s">
        <v>145</v>
      </c>
      <c r="C246" s="478">
        <f>'Annexure IV-Vcosting sheet'!C246</f>
        <v>0</v>
      </c>
      <c r="D246" s="428">
        <f>'Annexure IV-Vcosting sheet'!D246</f>
        <v>0</v>
      </c>
      <c r="E246" s="478">
        <f>'Annexure IV-Vcosting sheet'!I246</f>
        <v>0</v>
      </c>
      <c r="F246" s="428">
        <f>'Annexure IV-Vcosting sheet'!J246</f>
        <v>0</v>
      </c>
      <c r="G246" s="469">
        <f>'Annexure IV-Vcosting sheet'!K246</f>
        <v>0</v>
      </c>
      <c r="H246" s="469">
        <f>'Annexure IV-Vcosting sheet'!L246</f>
        <v>0</v>
      </c>
      <c r="I246" s="478">
        <f>'Annexure IV-Vcosting sheet'!O246</f>
        <v>0</v>
      </c>
      <c r="J246" s="428">
        <f>'Annexure IV-Vcosting sheet'!P246</f>
        <v>0</v>
      </c>
      <c r="K246" s="428">
        <f>'Annexure IV-Vcosting sheet'!S246</f>
        <v>0</v>
      </c>
      <c r="L246" s="478">
        <f>'Annexure IV-Vcosting sheet'!T246</f>
        <v>0</v>
      </c>
      <c r="M246" s="428">
        <f>'Annexure IV-Vcosting sheet'!U246</f>
        <v>0</v>
      </c>
      <c r="N246" s="478">
        <f>'Annexure IV-Vcosting sheet'!V246</f>
        <v>0</v>
      </c>
      <c r="O246" s="428">
        <f>'Annexure IV-Vcosting sheet'!W246</f>
        <v>0</v>
      </c>
      <c r="P246" s="478">
        <f>'Annexure IV-Vcosting sheet'!X246</f>
        <v>0</v>
      </c>
      <c r="Q246" s="428">
        <f>'Annexure IV-Vcosting sheet'!Y246</f>
        <v>0</v>
      </c>
      <c r="R246" s="428">
        <f>'Annexure IV-Vcosting sheet'!AB246</f>
        <v>0</v>
      </c>
      <c r="S246" s="478">
        <f>'Annexure IV-Vcosting sheet'!AC246</f>
        <v>0</v>
      </c>
      <c r="T246" s="428">
        <f>'Annexure IV-Vcosting sheet'!AD246</f>
        <v>0</v>
      </c>
      <c r="U246" s="478">
        <f>'Annexure IV-Vcosting sheet'!AE246</f>
        <v>0</v>
      </c>
      <c r="V246" s="428">
        <f>'Annexure IV-Vcosting sheet'!AF246</f>
        <v>0</v>
      </c>
      <c r="W246" s="450"/>
    </row>
    <row r="247" spans="1:23">
      <c r="A247" s="428"/>
      <c r="B247" s="450" t="s">
        <v>146</v>
      </c>
      <c r="C247" s="478">
        <f>'Annexure IV-Vcosting sheet'!C247</f>
        <v>0</v>
      </c>
      <c r="D247" s="428">
        <f>'Annexure IV-Vcosting sheet'!D247</f>
        <v>0</v>
      </c>
      <c r="E247" s="478">
        <f>'Annexure IV-Vcosting sheet'!I247</f>
        <v>0</v>
      </c>
      <c r="F247" s="428">
        <f>'Annexure IV-Vcosting sheet'!J247</f>
        <v>0</v>
      </c>
      <c r="G247" s="469">
        <f>'Annexure IV-Vcosting sheet'!K247</f>
        <v>0</v>
      </c>
      <c r="H247" s="469">
        <f>'Annexure IV-Vcosting sheet'!L247</f>
        <v>0</v>
      </c>
      <c r="I247" s="478">
        <f>'Annexure IV-Vcosting sheet'!O247</f>
        <v>0</v>
      </c>
      <c r="J247" s="428">
        <f>'Annexure IV-Vcosting sheet'!P247</f>
        <v>0</v>
      </c>
      <c r="K247" s="428">
        <f>'Annexure IV-Vcosting sheet'!S247</f>
        <v>0</v>
      </c>
      <c r="L247" s="478">
        <f>'Annexure IV-Vcosting sheet'!T247</f>
        <v>0</v>
      </c>
      <c r="M247" s="428">
        <f>'Annexure IV-Vcosting sheet'!U247</f>
        <v>0</v>
      </c>
      <c r="N247" s="478">
        <f>'Annexure IV-Vcosting sheet'!V247</f>
        <v>0</v>
      </c>
      <c r="O247" s="428">
        <f>'Annexure IV-Vcosting sheet'!W247</f>
        <v>0</v>
      </c>
      <c r="P247" s="478">
        <f>'Annexure IV-Vcosting sheet'!X247</f>
        <v>0</v>
      </c>
      <c r="Q247" s="428">
        <f>'Annexure IV-Vcosting sheet'!Y247</f>
        <v>0</v>
      </c>
      <c r="R247" s="428">
        <f>'Annexure IV-Vcosting sheet'!AB247</f>
        <v>0</v>
      </c>
      <c r="S247" s="478">
        <f>'Annexure IV-Vcosting sheet'!AC247</f>
        <v>0</v>
      </c>
      <c r="T247" s="428">
        <f>'Annexure IV-Vcosting sheet'!AD247</f>
        <v>0</v>
      </c>
      <c r="U247" s="478">
        <f>'Annexure IV-Vcosting sheet'!AE247</f>
        <v>0</v>
      </c>
      <c r="V247" s="428">
        <f>'Annexure IV-Vcosting sheet'!AF247</f>
        <v>0</v>
      </c>
      <c r="W247" s="450"/>
    </row>
    <row r="248" spans="1:23">
      <c r="A248" s="428"/>
      <c r="B248" s="450" t="s">
        <v>147</v>
      </c>
      <c r="C248" s="478">
        <f>'Annexure IV-Vcosting sheet'!C248</f>
        <v>0</v>
      </c>
      <c r="D248" s="428">
        <f>'Annexure IV-Vcosting sheet'!D248</f>
        <v>0</v>
      </c>
      <c r="E248" s="478">
        <f>'Annexure IV-Vcosting sheet'!I248</f>
        <v>0</v>
      </c>
      <c r="F248" s="428">
        <f>'Annexure IV-Vcosting sheet'!J248</f>
        <v>0</v>
      </c>
      <c r="G248" s="469">
        <f>'Annexure IV-Vcosting sheet'!K248</f>
        <v>0</v>
      </c>
      <c r="H248" s="469">
        <f>'Annexure IV-Vcosting sheet'!L248</f>
        <v>0</v>
      </c>
      <c r="I248" s="478">
        <f>'Annexure IV-Vcosting sheet'!O248</f>
        <v>0</v>
      </c>
      <c r="J248" s="428">
        <f>'Annexure IV-Vcosting sheet'!P248</f>
        <v>0</v>
      </c>
      <c r="K248" s="428">
        <f>'Annexure IV-Vcosting sheet'!S248</f>
        <v>0</v>
      </c>
      <c r="L248" s="478">
        <f>'Annexure IV-Vcosting sheet'!T248</f>
        <v>0</v>
      </c>
      <c r="M248" s="428">
        <f>'Annexure IV-Vcosting sheet'!U248</f>
        <v>0</v>
      </c>
      <c r="N248" s="478">
        <f>'Annexure IV-Vcosting sheet'!V248</f>
        <v>0</v>
      </c>
      <c r="O248" s="428">
        <f>'Annexure IV-Vcosting sheet'!W248</f>
        <v>0</v>
      </c>
      <c r="P248" s="478">
        <f>'Annexure IV-Vcosting sheet'!X248</f>
        <v>0</v>
      </c>
      <c r="Q248" s="428">
        <f>'Annexure IV-Vcosting sheet'!Y248</f>
        <v>0</v>
      </c>
      <c r="R248" s="428">
        <f>'Annexure IV-Vcosting sheet'!AB248</f>
        <v>0</v>
      </c>
      <c r="S248" s="478">
        <f>'Annexure IV-Vcosting sheet'!AC248</f>
        <v>0</v>
      </c>
      <c r="T248" s="428">
        <f>'Annexure IV-Vcosting sheet'!AD248</f>
        <v>0</v>
      </c>
      <c r="U248" s="478">
        <f>'Annexure IV-Vcosting sheet'!AE248</f>
        <v>0</v>
      </c>
      <c r="V248" s="428">
        <f>'Annexure IV-Vcosting sheet'!AF248</f>
        <v>0</v>
      </c>
      <c r="W248" s="450"/>
    </row>
    <row r="249" spans="1:23" ht="18">
      <c r="A249" s="428">
        <f>+A245+0.01</f>
        <v>10.119999999999999</v>
      </c>
      <c r="B249" s="449" t="s">
        <v>159</v>
      </c>
      <c r="C249" s="478">
        <f>'Annexure IV-Vcosting sheet'!C249</f>
        <v>0</v>
      </c>
      <c r="D249" s="428">
        <f>'Annexure IV-Vcosting sheet'!D249</f>
        <v>0</v>
      </c>
      <c r="E249" s="478">
        <f>'Annexure IV-Vcosting sheet'!I249</f>
        <v>0</v>
      </c>
      <c r="F249" s="428">
        <f>'Annexure IV-Vcosting sheet'!J249</f>
        <v>0</v>
      </c>
      <c r="G249" s="469">
        <f>'Annexure IV-Vcosting sheet'!K249</f>
        <v>0</v>
      </c>
      <c r="H249" s="469">
        <f>'Annexure IV-Vcosting sheet'!L249</f>
        <v>0</v>
      </c>
      <c r="I249" s="478">
        <f>'Annexure IV-Vcosting sheet'!O249</f>
        <v>0</v>
      </c>
      <c r="J249" s="428">
        <f>'Annexure IV-Vcosting sheet'!P249</f>
        <v>0</v>
      </c>
      <c r="K249" s="428">
        <f>'Annexure IV-Vcosting sheet'!S249</f>
        <v>0</v>
      </c>
      <c r="L249" s="478">
        <f>'Annexure IV-Vcosting sheet'!T249</f>
        <v>0</v>
      </c>
      <c r="M249" s="428">
        <f>'Annexure IV-Vcosting sheet'!U249</f>
        <v>0</v>
      </c>
      <c r="N249" s="478">
        <f>'Annexure IV-Vcosting sheet'!V249</f>
        <v>0</v>
      </c>
      <c r="O249" s="428">
        <f>'Annexure IV-Vcosting sheet'!W249</f>
        <v>0</v>
      </c>
      <c r="P249" s="478">
        <f>'Annexure IV-Vcosting sheet'!X249</f>
        <v>0</v>
      </c>
      <c r="Q249" s="428">
        <f>'Annexure IV-Vcosting sheet'!Y249</f>
        <v>0</v>
      </c>
      <c r="R249" s="428">
        <f>'Annexure IV-Vcosting sheet'!AB249</f>
        <v>0</v>
      </c>
      <c r="S249" s="478">
        <f>'Annexure IV-Vcosting sheet'!AC249</f>
        <v>0</v>
      </c>
      <c r="T249" s="428">
        <f>'Annexure IV-Vcosting sheet'!AD249</f>
        <v>0</v>
      </c>
      <c r="U249" s="478">
        <f>'Annexure IV-Vcosting sheet'!AE249</f>
        <v>0</v>
      </c>
      <c r="V249" s="428">
        <f>'Annexure IV-Vcosting sheet'!AF249</f>
        <v>0</v>
      </c>
      <c r="W249" s="450"/>
    </row>
    <row r="250" spans="1:23" s="454" customFormat="1">
      <c r="A250" s="451"/>
      <c r="B250" s="456" t="s">
        <v>145</v>
      </c>
      <c r="C250" s="478">
        <f>'Annexure IV-Vcosting sheet'!C250</f>
        <v>76</v>
      </c>
      <c r="D250" s="428">
        <f>'Annexure IV-Vcosting sheet'!D250</f>
        <v>235.13</v>
      </c>
      <c r="E250" s="478">
        <f>'Annexure IV-Vcosting sheet'!I250</f>
        <v>76</v>
      </c>
      <c r="F250" s="428">
        <f>'Annexure IV-Vcosting sheet'!J250</f>
        <v>82.31</v>
      </c>
      <c r="G250" s="479">
        <f t="shared" ref="G250:G252" si="14">E250/C250</f>
        <v>1</v>
      </c>
      <c r="H250" s="479">
        <f t="shared" ref="H250:H252" si="15">F250/D250</f>
        <v>0.35006166801343941</v>
      </c>
      <c r="I250" s="478">
        <f>'Annexure IV-Vcosting sheet'!O250</f>
        <v>0</v>
      </c>
      <c r="J250" s="428">
        <f>'Annexure IV-Vcosting sheet'!P250</f>
        <v>0</v>
      </c>
      <c r="K250" s="428">
        <f>'Annexure IV-Vcosting sheet'!S250</f>
        <v>0.31944</v>
      </c>
      <c r="L250" s="478">
        <f>'Annexure IV-Vcosting sheet'!T250</f>
        <v>77</v>
      </c>
      <c r="M250" s="428">
        <f>'Annexure IV-Vcosting sheet'!U250</f>
        <v>295.16255999999998</v>
      </c>
      <c r="N250" s="478">
        <f>'Annexure IV-Vcosting sheet'!V250</f>
        <v>77</v>
      </c>
      <c r="O250" s="428">
        <f>'Annexure IV-Vcosting sheet'!W250</f>
        <v>447.98255999999998</v>
      </c>
      <c r="P250" s="478">
        <f>'Annexure IV-Vcosting sheet'!X250</f>
        <v>0</v>
      </c>
      <c r="Q250" s="428">
        <f>'Annexure IV-Vcosting sheet'!Y250</f>
        <v>0</v>
      </c>
      <c r="R250" s="428">
        <f>'Annexure IV-Vcosting sheet'!AB250</f>
        <v>0.31944</v>
      </c>
      <c r="S250" s="478">
        <f>'Annexure IV-Vcosting sheet'!AC250</f>
        <v>77</v>
      </c>
      <c r="T250" s="428">
        <f>'Annexure IV-Vcosting sheet'!AD250</f>
        <v>295.16255999999998</v>
      </c>
      <c r="U250" s="478">
        <f>'Annexure IV-Vcosting sheet'!AE250</f>
        <v>77</v>
      </c>
      <c r="V250" s="428">
        <f>'Annexure IV-Vcosting sheet'!AF250</f>
        <v>447.98255999999998</v>
      </c>
      <c r="W250" s="453" t="s">
        <v>477</v>
      </c>
    </row>
    <row r="251" spans="1:23" s="454" customFormat="1">
      <c r="A251" s="451"/>
      <c r="B251" s="456" t="s">
        <v>146</v>
      </c>
      <c r="C251" s="478">
        <f>'Annexure IV-Vcosting sheet'!C251</f>
        <v>165</v>
      </c>
      <c r="D251" s="428">
        <f>'Annexure IV-Vcosting sheet'!D251</f>
        <v>528.35</v>
      </c>
      <c r="E251" s="478">
        <f>'Annexure IV-Vcosting sheet'!I251</f>
        <v>165</v>
      </c>
      <c r="F251" s="428">
        <f>'Annexure IV-Vcosting sheet'!J251</f>
        <v>177.44</v>
      </c>
      <c r="G251" s="479">
        <f t="shared" si="14"/>
        <v>1</v>
      </c>
      <c r="H251" s="479">
        <f t="shared" si="15"/>
        <v>0.33583798618340116</v>
      </c>
      <c r="I251" s="478">
        <f>'Annexure IV-Vcosting sheet'!O251</f>
        <v>0</v>
      </c>
      <c r="J251" s="428">
        <f>'Annexure IV-Vcosting sheet'!P251</f>
        <v>0</v>
      </c>
      <c r="K251" s="428">
        <f>'Annexure IV-Vcosting sheet'!S251</f>
        <v>0.31944</v>
      </c>
      <c r="L251" s="478">
        <f>'Annexure IV-Vcosting sheet'!T251</f>
        <v>166</v>
      </c>
      <c r="M251" s="428">
        <f>'Annexure IV-Vcosting sheet'!U251</f>
        <v>636.32447999999999</v>
      </c>
      <c r="N251" s="478">
        <f>'Annexure IV-Vcosting sheet'!V251</f>
        <v>166</v>
      </c>
      <c r="O251" s="428">
        <f>'Annexure IV-Vcosting sheet'!W251</f>
        <v>987.23448000000008</v>
      </c>
      <c r="P251" s="478">
        <f>'Annexure IV-Vcosting sheet'!X251</f>
        <v>0</v>
      </c>
      <c r="Q251" s="428">
        <f>'Annexure IV-Vcosting sheet'!Y251</f>
        <v>0</v>
      </c>
      <c r="R251" s="428">
        <f>'Annexure IV-Vcosting sheet'!AB251</f>
        <v>0.31944</v>
      </c>
      <c r="S251" s="478">
        <f>'Annexure IV-Vcosting sheet'!AC251</f>
        <v>166</v>
      </c>
      <c r="T251" s="428">
        <f>'Annexure IV-Vcosting sheet'!AD251</f>
        <v>636.32447999999999</v>
      </c>
      <c r="U251" s="478">
        <f>'Annexure IV-Vcosting sheet'!AE251</f>
        <v>166</v>
      </c>
      <c r="V251" s="428">
        <f>'Annexure IV-Vcosting sheet'!AF251</f>
        <v>987.23448000000008</v>
      </c>
      <c r="W251" s="453" t="s">
        <v>477</v>
      </c>
    </row>
    <row r="252" spans="1:23" s="454" customFormat="1">
      <c r="A252" s="451"/>
      <c r="B252" s="456" t="s">
        <v>147</v>
      </c>
      <c r="C252" s="478">
        <f>'Annexure IV-Vcosting sheet'!C252</f>
        <v>188</v>
      </c>
      <c r="D252" s="428">
        <f>'Annexure IV-Vcosting sheet'!D252</f>
        <v>616.62</v>
      </c>
      <c r="E252" s="478">
        <f>'Annexure IV-Vcosting sheet'!I252</f>
        <v>188</v>
      </c>
      <c r="F252" s="428">
        <f>'Annexure IV-Vcosting sheet'!J252</f>
        <v>202.03</v>
      </c>
      <c r="G252" s="479">
        <f t="shared" si="14"/>
        <v>1</v>
      </c>
      <c r="H252" s="479">
        <f t="shared" si="15"/>
        <v>0.32764101067107781</v>
      </c>
      <c r="I252" s="478">
        <f>'Annexure IV-Vcosting sheet'!O252</f>
        <v>0</v>
      </c>
      <c r="J252" s="428">
        <f>'Annexure IV-Vcosting sheet'!P252</f>
        <v>0</v>
      </c>
      <c r="K252" s="428">
        <f>'Annexure IV-Vcosting sheet'!S252</f>
        <v>0.31944</v>
      </c>
      <c r="L252" s="478">
        <f>'Annexure IV-Vcosting sheet'!T252</f>
        <v>189</v>
      </c>
      <c r="M252" s="428">
        <f>'Annexure IV-Vcosting sheet'!U252</f>
        <v>724.48991999999998</v>
      </c>
      <c r="N252" s="478">
        <f>'Annexure IV-Vcosting sheet'!V252</f>
        <v>189</v>
      </c>
      <c r="O252" s="428">
        <f>'Annexure IV-Vcosting sheet'!W252</f>
        <v>1139.0799200000001</v>
      </c>
      <c r="P252" s="478">
        <f>'Annexure IV-Vcosting sheet'!X252</f>
        <v>0</v>
      </c>
      <c r="Q252" s="428">
        <f>'Annexure IV-Vcosting sheet'!Y252</f>
        <v>0</v>
      </c>
      <c r="R252" s="428">
        <f>'Annexure IV-Vcosting sheet'!AB252</f>
        <v>0.31944</v>
      </c>
      <c r="S252" s="478">
        <f>'Annexure IV-Vcosting sheet'!AC252</f>
        <v>189</v>
      </c>
      <c r="T252" s="428">
        <f>'Annexure IV-Vcosting sheet'!AD252</f>
        <v>724.48991999999998</v>
      </c>
      <c r="U252" s="478">
        <f>'Annexure IV-Vcosting sheet'!AE252</f>
        <v>189</v>
      </c>
      <c r="V252" s="428">
        <f>'Annexure IV-Vcosting sheet'!AF252</f>
        <v>1139.0799200000001</v>
      </c>
      <c r="W252" s="453" t="s">
        <v>477</v>
      </c>
    </row>
    <row r="253" spans="1:23" ht="27">
      <c r="A253" s="428">
        <f>+A249+0.01</f>
        <v>10.129999999999999</v>
      </c>
      <c r="B253" s="449" t="s">
        <v>160</v>
      </c>
      <c r="C253" s="478">
        <f>'Annexure IV-Vcosting sheet'!C253</f>
        <v>0</v>
      </c>
      <c r="D253" s="428">
        <f>'Annexure IV-Vcosting sheet'!D253</f>
        <v>0</v>
      </c>
      <c r="E253" s="478">
        <f>'Annexure IV-Vcosting sheet'!I253</f>
        <v>0</v>
      </c>
      <c r="F253" s="428">
        <f>'Annexure IV-Vcosting sheet'!J253</f>
        <v>0</v>
      </c>
      <c r="G253" s="469">
        <f>'Annexure IV-Vcosting sheet'!K253</f>
        <v>0</v>
      </c>
      <c r="H253" s="469">
        <f>'Annexure IV-Vcosting sheet'!L253</f>
        <v>0</v>
      </c>
      <c r="I253" s="478">
        <f>'Annexure IV-Vcosting sheet'!O253</f>
        <v>0</v>
      </c>
      <c r="J253" s="428">
        <f>'Annexure IV-Vcosting sheet'!P253</f>
        <v>0</v>
      </c>
      <c r="K253" s="428">
        <f>'Annexure IV-Vcosting sheet'!S253</f>
        <v>0</v>
      </c>
      <c r="L253" s="478">
        <f>'Annexure IV-Vcosting sheet'!T253</f>
        <v>0</v>
      </c>
      <c r="M253" s="428">
        <f>'Annexure IV-Vcosting sheet'!U253</f>
        <v>0</v>
      </c>
      <c r="N253" s="478">
        <f>'Annexure IV-Vcosting sheet'!V253</f>
        <v>0</v>
      </c>
      <c r="O253" s="428">
        <f>'Annexure IV-Vcosting sheet'!W253</f>
        <v>0</v>
      </c>
      <c r="P253" s="478">
        <f>'Annexure IV-Vcosting sheet'!X253</f>
        <v>0</v>
      </c>
      <c r="Q253" s="428">
        <f>'Annexure IV-Vcosting sheet'!Y253</f>
        <v>0</v>
      </c>
      <c r="R253" s="428">
        <f>'Annexure IV-Vcosting sheet'!AB253</f>
        <v>0</v>
      </c>
      <c r="S253" s="478">
        <f>'Annexure IV-Vcosting sheet'!AC253</f>
        <v>0</v>
      </c>
      <c r="T253" s="428">
        <f>'Annexure IV-Vcosting sheet'!AD253</f>
        <v>0</v>
      </c>
      <c r="U253" s="478">
        <f>'Annexure IV-Vcosting sheet'!AE253</f>
        <v>0</v>
      </c>
      <c r="V253" s="428">
        <f>'Annexure IV-Vcosting sheet'!AF253</f>
        <v>0</v>
      </c>
      <c r="W253" s="449"/>
    </row>
    <row r="254" spans="1:23">
      <c r="A254" s="428">
        <f t="shared" si="11"/>
        <v>10.139999999999999</v>
      </c>
      <c r="B254" s="449" t="s">
        <v>161</v>
      </c>
      <c r="C254" s="478">
        <f>'Annexure IV-Vcosting sheet'!C254</f>
        <v>0</v>
      </c>
      <c r="D254" s="428">
        <f>'Annexure IV-Vcosting sheet'!D254</f>
        <v>0</v>
      </c>
      <c r="E254" s="478">
        <f>'Annexure IV-Vcosting sheet'!I254</f>
        <v>0</v>
      </c>
      <c r="F254" s="428">
        <f>'Annexure IV-Vcosting sheet'!J254</f>
        <v>0</v>
      </c>
      <c r="G254" s="469">
        <f>'Annexure IV-Vcosting sheet'!K254</f>
        <v>0</v>
      </c>
      <c r="H254" s="469">
        <f>'Annexure IV-Vcosting sheet'!L254</f>
        <v>0</v>
      </c>
      <c r="I254" s="478">
        <f>'Annexure IV-Vcosting sheet'!O254</f>
        <v>0</v>
      </c>
      <c r="J254" s="428">
        <f>'Annexure IV-Vcosting sheet'!P254</f>
        <v>0</v>
      </c>
      <c r="K254" s="428">
        <f>'Annexure IV-Vcosting sheet'!S254</f>
        <v>0</v>
      </c>
      <c r="L254" s="478">
        <f>'Annexure IV-Vcosting sheet'!T254</f>
        <v>0</v>
      </c>
      <c r="M254" s="428">
        <f>'Annexure IV-Vcosting sheet'!U254</f>
        <v>0</v>
      </c>
      <c r="N254" s="478">
        <f>'Annexure IV-Vcosting sheet'!V254</f>
        <v>0</v>
      </c>
      <c r="O254" s="428">
        <f>'Annexure IV-Vcosting sheet'!W254</f>
        <v>0</v>
      </c>
      <c r="P254" s="478">
        <f>'Annexure IV-Vcosting sheet'!X254</f>
        <v>0</v>
      </c>
      <c r="Q254" s="428">
        <f>'Annexure IV-Vcosting sheet'!Y254</f>
        <v>0</v>
      </c>
      <c r="R254" s="428">
        <f>'Annexure IV-Vcosting sheet'!AB254</f>
        <v>0</v>
      </c>
      <c r="S254" s="478">
        <f>'Annexure IV-Vcosting sheet'!AC254</f>
        <v>0</v>
      </c>
      <c r="T254" s="428">
        <f>'Annexure IV-Vcosting sheet'!AD254</f>
        <v>0</v>
      </c>
      <c r="U254" s="478">
        <f>'Annexure IV-Vcosting sheet'!AE254</f>
        <v>0</v>
      </c>
      <c r="V254" s="428">
        <f>'Annexure IV-Vcosting sheet'!AF254</f>
        <v>0</v>
      </c>
      <c r="W254" s="449"/>
    </row>
    <row r="255" spans="1:23">
      <c r="A255" s="428"/>
      <c r="B255" s="449" t="s">
        <v>151</v>
      </c>
      <c r="C255" s="478">
        <f>'Annexure IV-Vcosting sheet'!C255</f>
        <v>0</v>
      </c>
      <c r="D255" s="428">
        <f>'Annexure IV-Vcosting sheet'!D255</f>
        <v>0</v>
      </c>
      <c r="E255" s="478">
        <f>'Annexure IV-Vcosting sheet'!I255</f>
        <v>0</v>
      </c>
      <c r="F255" s="428">
        <f>'Annexure IV-Vcosting sheet'!J255</f>
        <v>0</v>
      </c>
      <c r="G255" s="469">
        <f>'Annexure IV-Vcosting sheet'!K255</f>
        <v>0</v>
      </c>
      <c r="H255" s="469">
        <f>'Annexure IV-Vcosting sheet'!L255</f>
        <v>0</v>
      </c>
      <c r="I255" s="478">
        <f>'Annexure IV-Vcosting sheet'!O255</f>
        <v>0</v>
      </c>
      <c r="J255" s="428">
        <f>'Annexure IV-Vcosting sheet'!P255</f>
        <v>0</v>
      </c>
      <c r="K255" s="428">
        <f>'Annexure IV-Vcosting sheet'!S255</f>
        <v>0</v>
      </c>
      <c r="L255" s="478">
        <f>'Annexure IV-Vcosting sheet'!T255</f>
        <v>0</v>
      </c>
      <c r="M255" s="428">
        <f>'Annexure IV-Vcosting sheet'!U255</f>
        <v>0</v>
      </c>
      <c r="N255" s="478">
        <f>'Annexure IV-Vcosting sheet'!V255</f>
        <v>0</v>
      </c>
      <c r="O255" s="428">
        <f>'Annexure IV-Vcosting sheet'!W255</f>
        <v>0</v>
      </c>
      <c r="P255" s="478">
        <f>'Annexure IV-Vcosting sheet'!X255</f>
        <v>0</v>
      </c>
      <c r="Q255" s="428">
        <f>'Annexure IV-Vcosting sheet'!Y255</f>
        <v>0</v>
      </c>
      <c r="R255" s="428">
        <f>'Annexure IV-Vcosting sheet'!AB255</f>
        <v>0</v>
      </c>
      <c r="S255" s="478">
        <f>'Annexure IV-Vcosting sheet'!AC255</f>
        <v>0</v>
      </c>
      <c r="T255" s="428">
        <f>'Annexure IV-Vcosting sheet'!AD255</f>
        <v>0</v>
      </c>
      <c r="U255" s="478">
        <f>'Annexure IV-Vcosting sheet'!AE255</f>
        <v>0</v>
      </c>
      <c r="V255" s="428">
        <f>'Annexure IV-Vcosting sheet'!AF255</f>
        <v>0</v>
      </c>
      <c r="W255" s="449"/>
    </row>
    <row r="256" spans="1:23">
      <c r="A256" s="428"/>
      <c r="B256" s="449" t="s">
        <v>152</v>
      </c>
      <c r="C256" s="478">
        <f>'Annexure IV-Vcosting sheet'!C256</f>
        <v>0</v>
      </c>
      <c r="D256" s="428">
        <f>'Annexure IV-Vcosting sheet'!D256</f>
        <v>0</v>
      </c>
      <c r="E256" s="478">
        <f>'Annexure IV-Vcosting sheet'!I256</f>
        <v>0</v>
      </c>
      <c r="F256" s="428">
        <f>'Annexure IV-Vcosting sheet'!J256</f>
        <v>0</v>
      </c>
      <c r="G256" s="469">
        <f>'Annexure IV-Vcosting sheet'!K256</f>
        <v>0</v>
      </c>
      <c r="H256" s="469">
        <f>'Annexure IV-Vcosting sheet'!L256</f>
        <v>0</v>
      </c>
      <c r="I256" s="478">
        <f>'Annexure IV-Vcosting sheet'!O256</f>
        <v>0</v>
      </c>
      <c r="J256" s="428">
        <f>'Annexure IV-Vcosting sheet'!P256</f>
        <v>0</v>
      </c>
      <c r="K256" s="428">
        <f>'Annexure IV-Vcosting sheet'!S256</f>
        <v>0</v>
      </c>
      <c r="L256" s="478">
        <f>'Annexure IV-Vcosting sheet'!T256</f>
        <v>0</v>
      </c>
      <c r="M256" s="428">
        <f>'Annexure IV-Vcosting sheet'!U256</f>
        <v>0</v>
      </c>
      <c r="N256" s="478">
        <f>'Annexure IV-Vcosting sheet'!V256</f>
        <v>0</v>
      </c>
      <c r="O256" s="428">
        <f>'Annexure IV-Vcosting sheet'!W256</f>
        <v>0</v>
      </c>
      <c r="P256" s="478">
        <f>'Annexure IV-Vcosting sheet'!X256</f>
        <v>0</v>
      </c>
      <c r="Q256" s="428">
        <f>'Annexure IV-Vcosting sheet'!Y256</f>
        <v>0</v>
      </c>
      <c r="R256" s="428">
        <f>'Annexure IV-Vcosting sheet'!AB256</f>
        <v>0</v>
      </c>
      <c r="S256" s="478">
        <f>'Annexure IV-Vcosting sheet'!AC256</f>
        <v>0</v>
      </c>
      <c r="T256" s="428">
        <f>'Annexure IV-Vcosting sheet'!AD256</f>
        <v>0</v>
      </c>
      <c r="U256" s="478">
        <f>'Annexure IV-Vcosting sheet'!AE256</f>
        <v>0</v>
      </c>
      <c r="V256" s="428">
        <f>'Annexure IV-Vcosting sheet'!AF256</f>
        <v>0</v>
      </c>
      <c r="W256" s="449"/>
    </row>
    <row r="257" spans="1:23">
      <c r="A257" s="428"/>
      <c r="B257" s="449" t="s">
        <v>162</v>
      </c>
      <c r="C257" s="478">
        <f>'Annexure IV-Vcosting sheet'!C257</f>
        <v>0</v>
      </c>
      <c r="D257" s="428">
        <f>'Annexure IV-Vcosting sheet'!D257</f>
        <v>0</v>
      </c>
      <c r="E257" s="478">
        <f>'Annexure IV-Vcosting sheet'!I257</f>
        <v>0</v>
      </c>
      <c r="F257" s="428">
        <f>'Annexure IV-Vcosting sheet'!J257</f>
        <v>0</v>
      </c>
      <c r="G257" s="469">
        <f>'Annexure IV-Vcosting sheet'!K257</f>
        <v>0</v>
      </c>
      <c r="H257" s="469">
        <f>'Annexure IV-Vcosting sheet'!L257</f>
        <v>0</v>
      </c>
      <c r="I257" s="478">
        <f>'Annexure IV-Vcosting sheet'!O257</f>
        <v>0</v>
      </c>
      <c r="J257" s="428">
        <f>'Annexure IV-Vcosting sheet'!P257</f>
        <v>0</v>
      </c>
      <c r="K257" s="428">
        <f>'Annexure IV-Vcosting sheet'!S257</f>
        <v>0</v>
      </c>
      <c r="L257" s="478">
        <f>'Annexure IV-Vcosting sheet'!T257</f>
        <v>0</v>
      </c>
      <c r="M257" s="428">
        <f>'Annexure IV-Vcosting sheet'!U257</f>
        <v>0</v>
      </c>
      <c r="N257" s="478">
        <f>'Annexure IV-Vcosting sheet'!V257</f>
        <v>0</v>
      </c>
      <c r="O257" s="428">
        <f>'Annexure IV-Vcosting sheet'!W257</f>
        <v>0</v>
      </c>
      <c r="P257" s="478">
        <f>'Annexure IV-Vcosting sheet'!X257</f>
        <v>0</v>
      </c>
      <c r="Q257" s="428">
        <f>'Annexure IV-Vcosting sheet'!Y257</f>
        <v>0</v>
      </c>
      <c r="R257" s="428">
        <f>'Annexure IV-Vcosting sheet'!AB257</f>
        <v>0</v>
      </c>
      <c r="S257" s="478">
        <f>'Annexure IV-Vcosting sheet'!AC257</f>
        <v>0</v>
      </c>
      <c r="T257" s="428">
        <f>'Annexure IV-Vcosting sheet'!AD257</f>
        <v>0</v>
      </c>
      <c r="U257" s="478">
        <f>'Annexure IV-Vcosting sheet'!AE257</f>
        <v>0</v>
      </c>
      <c r="V257" s="428">
        <f>'Annexure IV-Vcosting sheet'!AF257</f>
        <v>0</v>
      </c>
      <c r="W257" s="449"/>
    </row>
    <row r="258" spans="1:23">
      <c r="A258" s="457"/>
      <c r="B258" s="430" t="s">
        <v>102</v>
      </c>
      <c r="C258" s="478">
        <f>'Annexure IV-Vcosting sheet'!C258</f>
        <v>841</v>
      </c>
      <c r="D258" s="428">
        <f>'Annexure IV-Vcosting sheet'!D258</f>
        <v>2647.47</v>
      </c>
      <c r="E258" s="478">
        <f>'Annexure IV-Vcosting sheet'!I258</f>
        <v>841</v>
      </c>
      <c r="F258" s="428">
        <f>'Annexure IV-Vcosting sheet'!J258</f>
        <v>903.25</v>
      </c>
      <c r="G258" s="479">
        <f t="shared" ref="G258:G260" si="16">E258/C258</f>
        <v>1</v>
      </c>
      <c r="H258" s="479">
        <f t="shared" ref="H258:H260" si="17">F258/D258</f>
        <v>0.34117478196164641</v>
      </c>
      <c r="I258" s="478">
        <f>'Annexure IV-Vcosting sheet'!O258</f>
        <v>0</v>
      </c>
      <c r="J258" s="428">
        <f>'Annexure IV-Vcosting sheet'!P258</f>
        <v>0</v>
      </c>
      <c r="K258" s="428">
        <f>'Annexure IV-Vcosting sheet'!S258</f>
        <v>0</v>
      </c>
      <c r="L258" s="478">
        <f>'Annexure IV-Vcosting sheet'!T258</f>
        <v>845</v>
      </c>
      <c r="M258" s="428">
        <f>'Annexure IV-Vcosting sheet'!U258</f>
        <v>3239.1215999999999</v>
      </c>
      <c r="N258" s="478">
        <f>'Annexure IV-Vcosting sheet'!V258</f>
        <v>845</v>
      </c>
      <c r="O258" s="428">
        <f>'Annexure IV-Vcosting sheet'!W258</f>
        <v>4983.3415999999997</v>
      </c>
      <c r="P258" s="478">
        <f>'Annexure IV-Vcosting sheet'!X258</f>
        <v>0</v>
      </c>
      <c r="Q258" s="428">
        <f>'Annexure IV-Vcosting sheet'!Y258</f>
        <v>0</v>
      </c>
      <c r="R258" s="428">
        <f>'Annexure IV-Vcosting sheet'!AB258</f>
        <v>0</v>
      </c>
      <c r="S258" s="478">
        <f>'Annexure IV-Vcosting sheet'!AC258</f>
        <v>845</v>
      </c>
      <c r="T258" s="428">
        <f>'Annexure IV-Vcosting sheet'!AD258</f>
        <v>3239.1215999999999</v>
      </c>
      <c r="U258" s="478">
        <f>'Annexure IV-Vcosting sheet'!AE258</f>
        <v>845</v>
      </c>
      <c r="V258" s="428">
        <f>'Annexure IV-Vcosting sheet'!AF258</f>
        <v>4983.3415999999997</v>
      </c>
      <c r="W258" s="430"/>
    </row>
    <row r="259" spans="1:23">
      <c r="A259" s="457"/>
      <c r="B259" s="458" t="s">
        <v>6</v>
      </c>
      <c r="C259" s="478">
        <f>'Annexure IV-Vcosting sheet'!C259</f>
        <v>841</v>
      </c>
      <c r="D259" s="428">
        <f>'Annexure IV-Vcosting sheet'!D259</f>
        <v>2647.47</v>
      </c>
      <c r="E259" s="478">
        <f>'Annexure IV-Vcosting sheet'!I259</f>
        <v>841</v>
      </c>
      <c r="F259" s="428">
        <f>'Annexure IV-Vcosting sheet'!J259</f>
        <v>903.25</v>
      </c>
      <c r="G259" s="479">
        <f t="shared" si="16"/>
        <v>1</v>
      </c>
      <c r="H259" s="479">
        <f t="shared" si="17"/>
        <v>0.34117478196164641</v>
      </c>
      <c r="I259" s="478">
        <f>'Annexure IV-Vcosting sheet'!O259</f>
        <v>0</v>
      </c>
      <c r="J259" s="428">
        <f>'Annexure IV-Vcosting sheet'!P259</f>
        <v>0</v>
      </c>
      <c r="K259" s="428">
        <f>'Annexure IV-Vcosting sheet'!S259</f>
        <v>0</v>
      </c>
      <c r="L259" s="478">
        <f>'Annexure IV-Vcosting sheet'!T259</f>
        <v>845</v>
      </c>
      <c r="M259" s="428">
        <f>'Annexure IV-Vcosting sheet'!U259</f>
        <v>3239.1215999999999</v>
      </c>
      <c r="N259" s="478">
        <f>'Annexure IV-Vcosting sheet'!V259</f>
        <v>845</v>
      </c>
      <c r="O259" s="428">
        <f>'Annexure IV-Vcosting sheet'!W259</f>
        <v>4983.3415999999997</v>
      </c>
      <c r="P259" s="478">
        <f>'Annexure IV-Vcosting sheet'!X259</f>
        <v>0</v>
      </c>
      <c r="Q259" s="428">
        <f>'Annexure IV-Vcosting sheet'!Y259</f>
        <v>0</v>
      </c>
      <c r="R259" s="428">
        <f>'Annexure IV-Vcosting sheet'!AB259</f>
        <v>0</v>
      </c>
      <c r="S259" s="478">
        <f>'Annexure IV-Vcosting sheet'!AC259</f>
        <v>845</v>
      </c>
      <c r="T259" s="428">
        <f>'Annexure IV-Vcosting sheet'!AD259</f>
        <v>3239.1215999999999</v>
      </c>
      <c r="U259" s="478">
        <f>'Annexure IV-Vcosting sheet'!AE259</f>
        <v>845</v>
      </c>
      <c r="V259" s="428">
        <f>'Annexure IV-Vcosting sheet'!AF259</f>
        <v>4983.3415999999997</v>
      </c>
      <c r="W259" s="458"/>
    </row>
    <row r="260" spans="1:23">
      <c r="A260" s="457"/>
      <c r="B260" s="458" t="s">
        <v>163</v>
      </c>
      <c r="C260" s="478">
        <f>'Annexure IV-Vcosting sheet'!C260</f>
        <v>841</v>
      </c>
      <c r="D260" s="428">
        <f>'Annexure IV-Vcosting sheet'!D260</f>
        <v>2647.47</v>
      </c>
      <c r="E260" s="478">
        <f>'Annexure IV-Vcosting sheet'!I260</f>
        <v>841</v>
      </c>
      <c r="F260" s="428">
        <f>'Annexure IV-Vcosting sheet'!J260</f>
        <v>903.25</v>
      </c>
      <c r="G260" s="479">
        <f t="shared" si="16"/>
        <v>1</v>
      </c>
      <c r="H260" s="479">
        <f t="shared" si="17"/>
        <v>0.34117478196164641</v>
      </c>
      <c r="I260" s="478">
        <f>'Annexure IV-Vcosting sheet'!O260</f>
        <v>0</v>
      </c>
      <c r="J260" s="428">
        <f>'Annexure IV-Vcosting sheet'!P260</f>
        <v>0</v>
      </c>
      <c r="K260" s="428">
        <f>'Annexure IV-Vcosting sheet'!S260</f>
        <v>0</v>
      </c>
      <c r="L260" s="478">
        <f>'Annexure IV-Vcosting sheet'!T260</f>
        <v>845</v>
      </c>
      <c r="M260" s="428">
        <f>'Annexure IV-Vcosting sheet'!U260</f>
        <v>3239.1215999999999</v>
      </c>
      <c r="N260" s="478">
        <f>'Annexure IV-Vcosting sheet'!V260</f>
        <v>845</v>
      </c>
      <c r="O260" s="428">
        <f>'Annexure IV-Vcosting sheet'!W260</f>
        <v>4983.3415999999997</v>
      </c>
      <c r="P260" s="478">
        <f>'Annexure IV-Vcosting sheet'!X260</f>
        <v>0</v>
      </c>
      <c r="Q260" s="428">
        <f>'Annexure IV-Vcosting sheet'!Y260</f>
        <v>0</v>
      </c>
      <c r="R260" s="428">
        <f>'Annexure IV-Vcosting sheet'!AB260</f>
        <v>0</v>
      </c>
      <c r="S260" s="478">
        <f>'Annexure IV-Vcosting sheet'!AC260</f>
        <v>845</v>
      </c>
      <c r="T260" s="428">
        <f>'Annexure IV-Vcosting sheet'!AD260</f>
        <v>3239.1215999999999</v>
      </c>
      <c r="U260" s="478">
        <f>'Annexure IV-Vcosting sheet'!AE260</f>
        <v>845</v>
      </c>
      <c r="V260" s="428">
        <f>'Annexure IV-Vcosting sheet'!AF260</f>
        <v>4983.3415999999997</v>
      </c>
      <c r="W260" s="458"/>
    </row>
    <row r="261" spans="1:23">
      <c r="A261" s="431">
        <v>11</v>
      </c>
      <c r="B261" s="429" t="s">
        <v>164</v>
      </c>
      <c r="C261" s="478">
        <f>'Annexure IV-Vcosting sheet'!C261</f>
        <v>0</v>
      </c>
      <c r="D261" s="428">
        <f>'Annexure IV-Vcosting sheet'!D261</f>
        <v>0</v>
      </c>
      <c r="E261" s="478">
        <f>'Annexure IV-Vcosting sheet'!I261</f>
        <v>0</v>
      </c>
      <c r="F261" s="428">
        <f>'Annexure IV-Vcosting sheet'!J261</f>
        <v>0</v>
      </c>
      <c r="G261" s="469">
        <f>'Annexure IV-Vcosting sheet'!K261</f>
        <v>0</v>
      </c>
      <c r="H261" s="469">
        <f>'Annexure IV-Vcosting sheet'!L261</f>
        <v>0</v>
      </c>
      <c r="I261" s="478">
        <f>'Annexure IV-Vcosting sheet'!O261</f>
        <v>0</v>
      </c>
      <c r="J261" s="428">
        <f>'Annexure IV-Vcosting sheet'!P261</f>
        <v>0</v>
      </c>
      <c r="K261" s="428">
        <f>'Annexure IV-Vcosting sheet'!S261</f>
        <v>0</v>
      </c>
      <c r="L261" s="478">
        <f>'Annexure IV-Vcosting sheet'!T261</f>
        <v>0</v>
      </c>
      <c r="M261" s="428">
        <f>'Annexure IV-Vcosting sheet'!U261</f>
        <v>0</v>
      </c>
      <c r="N261" s="478">
        <f>'Annexure IV-Vcosting sheet'!V261</f>
        <v>0</v>
      </c>
      <c r="O261" s="428">
        <f>'Annexure IV-Vcosting sheet'!W261</f>
        <v>0</v>
      </c>
      <c r="P261" s="478">
        <f>'Annexure IV-Vcosting sheet'!X261</f>
        <v>0</v>
      </c>
      <c r="Q261" s="428">
        <f>'Annexure IV-Vcosting sheet'!Y261</f>
        <v>0</v>
      </c>
      <c r="R261" s="428">
        <f>'Annexure IV-Vcosting sheet'!AB261</f>
        <v>0</v>
      </c>
      <c r="S261" s="478">
        <f>'Annexure IV-Vcosting sheet'!AC261</f>
        <v>0</v>
      </c>
      <c r="T261" s="428">
        <f>'Annexure IV-Vcosting sheet'!AD261</f>
        <v>0</v>
      </c>
      <c r="U261" s="478">
        <f>'Annexure IV-Vcosting sheet'!AE261</f>
        <v>0</v>
      </c>
      <c r="V261" s="428">
        <f>'Annexure IV-Vcosting sheet'!AF261</f>
        <v>0</v>
      </c>
      <c r="W261" s="429"/>
    </row>
    <row r="262" spans="1:23">
      <c r="A262" s="428"/>
      <c r="B262" s="429" t="s">
        <v>165</v>
      </c>
      <c r="C262" s="478">
        <f>'Annexure IV-Vcosting sheet'!C262</f>
        <v>0</v>
      </c>
      <c r="D262" s="428">
        <f>'Annexure IV-Vcosting sheet'!D262</f>
        <v>0</v>
      </c>
      <c r="E262" s="478">
        <f>'Annexure IV-Vcosting sheet'!I262</f>
        <v>0</v>
      </c>
      <c r="F262" s="428">
        <f>'Annexure IV-Vcosting sheet'!J262</f>
        <v>0</v>
      </c>
      <c r="G262" s="469">
        <f>'Annexure IV-Vcosting sheet'!K262</f>
        <v>0</v>
      </c>
      <c r="H262" s="469">
        <f>'Annexure IV-Vcosting sheet'!L262</f>
        <v>0</v>
      </c>
      <c r="I262" s="478">
        <f>'Annexure IV-Vcosting sheet'!O262</f>
        <v>0</v>
      </c>
      <c r="J262" s="428">
        <f>'Annexure IV-Vcosting sheet'!P262</f>
        <v>0</v>
      </c>
      <c r="K262" s="428">
        <f>'Annexure IV-Vcosting sheet'!S262</f>
        <v>0</v>
      </c>
      <c r="L262" s="478">
        <f>'Annexure IV-Vcosting sheet'!T262</f>
        <v>0</v>
      </c>
      <c r="M262" s="428">
        <f>'Annexure IV-Vcosting sheet'!U262</f>
        <v>0</v>
      </c>
      <c r="N262" s="478">
        <f>'Annexure IV-Vcosting sheet'!V262</f>
        <v>0</v>
      </c>
      <c r="O262" s="428">
        <f>'Annexure IV-Vcosting sheet'!W262</f>
        <v>0</v>
      </c>
      <c r="P262" s="478">
        <f>'Annexure IV-Vcosting sheet'!X262</f>
        <v>0</v>
      </c>
      <c r="Q262" s="428">
        <f>'Annexure IV-Vcosting sheet'!Y262</f>
        <v>0</v>
      </c>
      <c r="R262" s="428">
        <f>'Annexure IV-Vcosting sheet'!AB262</f>
        <v>0</v>
      </c>
      <c r="S262" s="478">
        <f>'Annexure IV-Vcosting sheet'!AC262</f>
        <v>0</v>
      </c>
      <c r="T262" s="428">
        <f>'Annexure IV-Vcosting sheet'!AD262</f>
        <v>0</v>
      </c>
      <c r="U262" s="478">
        <f>'Annexure IV-Vcosting sheet'!AE262</f>
        <v>0</v>
      </c>
      <c r="V262" s="428">
        <f>'Annexure IV-Vcosting sheet'!AF262</f>
        <v>0</v>
      </c>
      <c r="W262" s="429"/>
    </row>
    <row r="263" spans="1:23" ht="18">
      <c r="A263" s="428">
        <v>11.01</v>
      </c>
      <c r="B263" s="433" t="s">
        <v>166</v>
      </c>
      <c r="C263" s="478">
        <f>'Annexure IV-Vcosting sheet'!C263</f>
        <v>0</v>
      </c>
      <c r="D263" s="428">
        <f>'Annexure IV-Vcosting sheet'!D263</f>
        <v>0</v>
      </c>
      <c r="E263" s="478">
        <f>'Annexure IV-Vcosting sheet'!I263</f>
        <v>0</v>
      </c>
      <c r="F263" s="428">
        <f>'Annexure IV-Vcosting sheet'!J263</f>
        <v>0</v>
      </c>
      <c r="G263" s="469">
        <f>'Annexure IV-Vcosting sheet'!K263</f>
        <v>0</v>
      </c>
      <c r="H263" s="469">
        <f>'Annexure IV-Vcosting sheet'!L263</f>
        <v>0</v>
      </c>
      <c r="I263" s="478">
        <f>'Annexure IV-Vcosting sheet'!O263</f>
        <v>0</v>
      </c>
      <c r="J263" s="428">
        <f>'Annexure IV-Vcosting sheet'!P263</f>
        <v>0</v>
      </c>
      <c r="K263" s="428">
        <f>'Annexure IV-Vcosting sheet'!S263</f>
        <v>0</v>
      </c>
      <c r="L263" s="478">
        <f>'Annexure IV-Vcosting sheet'!T263</f>
        <v>0</v>
      </c>
      <c r="M263" s="428">
        <f>'Annexure IV-Vcosting sheet'!U263</f>
        <v>0</v>
      </c>
      <c r="N263" s="478">
        <f>'Annexure IV-Vcosting sheet'!V263</f>
        <v>0</v>
      </c>
      <c r="O263" s="428">
        <f>'Annexure IV-Vcosting sheet'!W263</f>
        <v>0</v>
      </c>
      <c r="P263" s="478">
        <f>'Annexure IV-Vcosting sheet'!X263</f>
        <v>0</v>
      </c>
      <c r="Q263" s="428">
        <f>'Annexure IV-Vcosting sheet'!Y263</f>
        <v>0</v>
      </c>
      <c r="R263" s="428">
        <f>'Annexure IV-Vcosting sheet'!AB263</f>
        <v>0</v>
      </c>
      <c r="S263" s="478">
        <f>'Annexure IV-Vcosting sheet'!AC263</f>
        <v>0</v>
      </c>
      <c r="T263" s="428">
        <f>'Annexure IV-Vcosting sheet'!AD263</f>
        <v>0</v>
      </c>
      <c r="U263" s="478">
        <f>'Annexure IV-Vcosting sheet'!AE263</f>
        <v>0</v>
      </c>
      <c r="V263" s="428">
        <f>'Annexure IV-Vcosting sheet'!AF263</f>
        <v>0</v>
      </c>
      <c r="W263" s="433"/>
    </row>
    <row r="264" spans="1:23" s="454" customFormat="1">
      <c r="A264" s="451"/>
      <c r="B264" s="452" t="s">
        <v>119</v>
      </c>
      <c r="C264" s="478">
        <f>'Annexure IV-Vcosting sheet'!C264</f>
        <v>422</v>
      </c>
      <c r="D264" s="428">
        <f>'Annexure IV-Vcosting sheet'!D264</f>
        <v>2.11</v>
      </c>
      <c r="E264" s="478">
        <f>'Annexure IV-Vcosting sheet'!I264</f>
        <v>0</v>
      </c>
      <c r="F264" s="428">
        <f>'Annexure IV-Vcosting sheet'!J264</f>
        <v>0</v>
      </c>
      <c r="G264" s="479">
        <f t="shared" ref="G264:G266" si="18">E264/C264</f>
        <v>0</v>
      </c>
      <c r="H264" s="479">
        <f t="shared" ref="H264:H266" si="19">F264/D264</f>
        <v>0</v>
      </c>
      <c r="I264" s="478">
        <f>'Annexure IV-Vcosting sheet'!O264</f>
        <v>0</v>
      </c>
      <c r="J264" s="428">
        <f>'Annexure IV-Vcosting sheet'!P264</f>
        <v>0</v>
      </c>
      <c r="K264" s="428">
        <f>'Annexure IV-Vcosting sheet'!S264</f>
        <v>0.01</v>
      </c>
      <c r="L264" s="478">
        <f>'Annexure IV-Vcosting sheet'!T264</f>
        <v>432</v>
      </c>
      <c r="M264" s="428">
        <f>'Annexure IV-Vcosting sheet'!U264</f>
        <v>4.32</v>
      </c>
      <c r="N264" s="478">
        <f>'Annexure IV-Vcosting sheet'!V264</f>
        <v>432</v>
      </c>
      <c r="O264" s="428">
        <f>'Annexure IV-Vcosting sheet'!W264</f>
        <v>4.32</v>
      </c>
      <c r="P264" s="478">
        <f>'Annexure IV-Vcosting sheet'!X264</f>
        <v>0</v>
      </c>
      <c r="Q264" s="428">
        <f>'Annexure IV-Vcosting sheet'!Y264</f>
        <v>0</v>
      </c>
      <c r="R264" s="428">
        <f>'Annexure IV-Vcosting sheet'!AB264</f>
        <v>5.0000000000000001E-3</v>
      </c>
      <c r="S264" s="478">
        <f>'Annexure IV-Vcosting sheet'!AC264</f>
        <v>432</v>
      </c>
      <c r="T264" s="428">
        <f>'Annexure IV-Vcosting sheet'!AD264</f>
        <v>2.16</v>
      </c>
      <c r="U264" s="478">
        <f>'Annexure IV-Vcosting sheet'!AE264</f>
        <v>432</v>
      </c>
      <c r="V264" s="428">
        <f>'Annexure IV-Vcosting sheet'!AF264</f>
        <v>2.16</v>
      </c>
      <c r="W264" s="453" t="s">
        <v>477</v>
      </c>
    </row>
    <row r="265" spans="1:23" s="454" customFormat="1">
      <c r="A265" s="451"/>
      <c r="B265" s="452" t="s">
        <v>167</v>
      </c>
      <c r="C265" s="478">
        <f>'Annexure IV-Vcosting sheet'!C265</f>
        <v>543</v>
      </c>
      <c r="D265" s="428">
        <f>'Annexure IV-Vcosting sheet'!D265</f>
        <v>2.7149999999999999</v>
      </c>
      <c r="E265" s="478">
        <f>'Annexure IV-Vcosting sheet'!I265</f>
        <v>0</v>
      </c>
      <c r="F265" s="428">
        <f>'Annexure IV-Vcosting sheet'!J265</f>
        <v>0</v>
      </c>
      <c r="G265" s="479">
        <f t="shared" si="18"/>
        <v>0</v>
      </c>
      <c r="H265" s="479">
        <f t="shared" si="19"/>
        <v>0</v>
      </c>
      <c r="I265" s="478">
        <f>'Annexure IV-Vcosting sheet'!O265</f>
        <v>0</v>
      </c>
      <c r="J265" s="428">
        <f>'Annexure IV-Vcosting sheet'!P265</f>
        <v>0</v>
      </c>
      <c r="K265" s="428">
        <f>'Annexure IV-Vcosting sheet'!S265</f>
        <v>0.01</v>
      </c>
      <c r="L265" s="478">
        <f>'Annexure IV-Vcosting sheet'!T265</f>
        <v>560</v>
      </c>
      <c r="M265" s="428">
        <f>'Annexure IV-Vcosting sheet'!U265</f>
        <v>5.6000000000000005</v>
      </c>
      <c r="N265" s="478">
        <f>'Annexure IV-Vcosting sheet'!V265</f>
        <v>560</v>
      </c>
      <c r="O265" s="428">
        <f>'Annexure IV-Vcosting sheet'!W265</f>
        <v>5.6000000000000005</v>
      </c>
      <c r="P265" s="478">
        <f>'Annexure IV-Vcosting sheet'!X265</f>
        <v>0</v>
      </c>
      <c r="Q265" s="428">
        <f>'Annexure IV-Vcosting sheet'!Y265</f>
        <v>0</v>
      </c>
      <c r="R265" s="428">
        <f>'Annexure IV-Vcosting sheet'!AB265</f>
        <v>5.0000000000000001E-3</v>
      </c>
      <c r="S265" s="478">
        <f>'Annexure IV-Vcosting sheet'!AC265</f>
        <v>560</v>
      </c>
      <c r="T265" s="428">
        <f>'Annexure IV-Vcosting sheet'!AD265</f>
        <v>2.8000000000000003</v>
      </c>
      <c r="U265" s="478">
        <f>'Annexure IV-Vcosting sheet'!AE265</f>
        <v>560</v>
      </c>
      <c r="V265" s="428">
        <f>'Annexure IV-Vcosting sheet'!AF265</f>
        <v>2.8000000000000003</v>
      </c>
      <c r="W265" s="453" t="s">
        <v>477</v>
      </c>
    </row>
    <row r="266" spans="1:23" s="454" customFormat="1">
      <c r="A266" s="451"/>
      <c r="B266" s="452" t="s">
        <v>168</v>
      </c>
      <c r="C266" s="478">
        <f>'Annexure IV-Vcosting sheet'!C266</f>
        <v>679</v>
      </c>
      <c r="D266" s="428">
        <f>'Annexure IV-Vcosting sheet'!D266</f>
        <v>3.395</v>
      </c>
      <c r="E266" s="478">
        <f>'Annexure IV-Vcosting sheet'!I266</f>
        <v>0</v>
      </c>
      <c r="F266" s="428">
        <f>'Annexure IV-Vcosting sheet'!J266</f>
        <v>0</v>
      </c>
      <c r="G266" s="479">
        <f t="shared" si="18"/>
        <v>0</v>
      </c>
      <c r="H266" s="479">
        <f t="shared" si="19"/>
        <v>0</v>
      </c>
      <c r="I266" s="478">
        <f>'Annexure IV-Vcosting sheet'!O266</f>
        <v>0</v>
      </c>
      <c r="J266" s="428">
        <f>'Annexure IV-Vcosting sheet'!P266</f>
        <v>0</v>
      </c>
      <c r="K266" s="428">
        <f>'Annexure IV-Vcosting sheet'!S266</f>
        <v>0.01</v>
      </c>
      <c r="L266" s="478">
        <f>'Annexure IV-Vcosting sheet'!T266</f>
        <v>644</v>
      </c>
      <c r="M266" s="428">
        <f>'Annexure IV-Vcosting sheet'!U266</f>
        <v>6.44</v>
      </c>
      <c r="N266" s="478">
        <f>'Annexure IV-Vcosting sheet'!V266</f>
        <v>644</v>
      </c>
      <c r="O266" s="428">
        <f>'Annexure IV-Vcosting sheet'!W266</f>
        <v>6.44</v>
      </c>
      <c r="P266" s="478">
        <f>'Annexure IV-Vcosting sheet'!X266</f>
        <v>0</v>
      </c>
      <c r="Q266" s="428">
        <f>'Annexure IV-Vcosting sheet'!Y266</f>
        <v>0</v>
      </c>
      <c r="R266" s="428">
        <f>'Annexure IV-Vcosting sheet'!AB266</f>
        <v>5.0000000000000001E-3</v>
      </c>
      <c r="S266" s="478">
        <f>'Annexure IV-Vcosting sheet'!AC266</f>
        <v>644</v>
      </c>
      <c r="T266" s="428">
        <f>'Annexure IV-Vcosting sheet'!AD266</f>
        <v>3.22</v>
      </c>
      <c r="U266" s="478">
        <f>'Annexure IV-Vcosting sheet'!AE266</f>
        <v>644</v>
      </c>
      <c r="V266" s="428">
        <f>'Annexure IV-Vcosting sheet'!AF266</f>
        <v>3.22</v>
      </c>
      <c r="W266" s="453" t="s">
        <v>477</v>
      </c>
    </row>
    <row r="267" spans="1:23" s="454" customFormat="1">
      <c r="A267" s="451">
        <v>11.02</v>
      </c>
      <c r="B267" s="452" t="s">
        <v>169</v>
      </c>
      <c r="C267" s="478">
        <f>'Annexure IV-Vcosting sheet'!C267</f>
        <v>0</v>
      </c>
      <c r="D267" s="428">
        <f>'Annexure IV-Vcosting sheet'!D267</f>
        <v>0</v>
      </c>
      <c r="E267" s="478">
        <f>'Annexure IV-Vcosting sheet'!I267</f>
        <v>0</v>
      </c>
      <c r="F267" s="428">
        <f>'Annexure IV-Vcosting sheet'!J267</f>
        <v>0</v>
      </c>
      <c r="G267" s="469">
        <f>'Annexure IV-Vcosting sheet'!K267</f>
        <v>0</v>
      </c>
      <c r="H267" s="469">
        <f>'Annexure IV-Vcosting sheet'!L267</f>
        <v>0</v>
      </c>
      <c r="I267" s="478">
        <f>'Annexure IV-Vcosting sheet'!O267</f>
        <v>0</v>
      </c>
      <c r="J267" s="428">
        <f>'Annexure IV-Vcosting sheet'!P267</f>
        <v>0</v>
      </c>
      <c r="K267" s="428">
        <f>'Annexure IV-Vcosting sheet'!S267</f>
        <v>0</v>
      </c>
      <c r="L267" s="478">
        <f>'Annexure IV-Vcosting sheet'!T267</f>
        <v>0</v>
      </c>
      <c r="M267" s="428">
        <f>'Annexure IV-Vcosting sheet'!U267</f>
        <v>0</v>
      </c>
      <c r="N267" s="478">
        <f>'Annexure IV-Vcosting sheet'!V267</f>
        <v>0</v>
      </c>
      <c r="O267" s="428">
        <f>'Annexure IV-Vcosting sheet'!W267</f>
        <v>0</v>
      </c>
      <c r="P267" s="478">
        <f>'Annexure IV-Vcosting sheet'!X267</f>
        <v>0</v>
      </c>
      <c r="Q267" s="428">
        <f>'Annexure IV-Vcosting sheet'!Y267</f>
        <v>0</v>
      </c>
      <c r="R267" s="428">
        <f>'Annexure IV-Vcosting sheet'!AB267</f>
        <v>0</v>
      </c>
      <c r="S267" s="478">
        <f>'Annexure IV-Vcosting sheet'!AC267</f>
        <v>0</v>
      </c>
      <c r="T267" s="428">
        <f>'Annexure IV-Vcosting sheet'!AD267</f>
        <v>0</v>
      </c>
      <c r="U267" s="478">
        <f>'Annexure IV-Vcosting sheet'!AE267</f>
        <v>0</v>
      </c>
      <c r="V267" s="428">
        <f>'Annexure IV-Vcosting sheet'!AF267</f>
        <v>0</v>
      </c>
      <c r="W267" s="452"/>
    </row>
    <row r="268" spans="1:23" s="454" customFormat="1">
      <c r="A268" s="451"/>
      <c r="B268" s="452" t="s">
        <v>119</v>
      </c>
      <c r="C268" s="478">
        <f>'Annexure IV-Vcosting sheet'!C268</f>
        <v>422</v>
      </c>
      <c r="D268" s="428">
        <f>'Annexure IV-Vcosting sheet'!D268</f>
        <v>2.11</v>
      </c>
      <c r="E268" s="478">
        <f>'Annexure IV-Vcosting sheet'!I268</f>
        <v>0</v>
      </c>
      <c r="F268" s="428">
        <f>'Annexure IV-Vcosting sheet'!J268</f>
        <v>0</v>
      </c>
      <c r="G268" s="469">
        <f>'Annexure IV-Vcosting sheet'!K268</f>
        <v>0</v>
      </c>
      <c r="H268" s="469">
        <f>'Annexure IV-Vcosting sheet'!L268</f>
        <v>0</v>
      </c>
      <c r="I268" s="478">
        <f>'Annexure IV-Vcosting sheet'!O268</f>
        <v>0</v>
      </c>
      <c r="J268" s="428">
        <f>'Annexure IV-Vcosting sheet'!P268</f>
        <v>0</v>
      </c>
      <c r="K268" s="428">
        <f>'Annexure IV-Vcosting sheet'!S268</f>
        <v>0.01</v>
      </c>
      <c r="L268" s="478">
        <f>'Annexure IV-Vcosting sheet'!T268</f>
        <v>432</v>
      </c>
      <c r="M268" s="428">
        <f>'Annexure IV-Vcosting sheet'!U268</f>
        <v>4.32</v>
      </c>
      <c r="N268" s="478">
        <f>'Annexure IV-Vcosting sheet'!V268</f>
        <v>432</v>
      </c>
      <c r="O268" s="428">
        <f>'Annexure IV-Vcosting sheet'!W268</f>
        <v>4.32</v>
      </c>
      <c r="P268" s="478">
        <f>'Annexure IV-Vcosting sheet'!X268</f>
        <v>0</v>
      </c>
      <c r="Q268" s="428">
        <f>'Annexure IV-Vcosting sheet'!Y268</f>
        <v>0</v>
      </c>
      <c r="R268" s="428">
        <f>'Annexure IV-Vcosting sheet'!AB268</f>
        <v>5.0000000000000001E-3</v>
      </c>
      <c r="S268" s="478">
        <f>'Annexure IV-Vcosting sheet'!AC268</f>
        <v>432</v>
      </c>
      <c r="T268" s="428">
        <f>'Annexure IV-Vcosting sheet'!AD268</f>
        <v>2.16</v>
      </c>
      <c r="U268" s="478">
        <f>'Annexure IV-Vcosting sheet'!AE268</f>
        <v>432</v>
      </c>
      <c r="V268" s="428">
        <f>'Annexure IV-Vcosting sheet'!AF268</f>
        <v>2.16</v>
      </c>
      <c r="W268" s="453" t="s">
        <v>477</v>
      </c>
    </row>
    <row r="269" spans="1:23" s="454" customFormat="1">
      <c r="A269" s="451"/>
      <c r="B269" s="452" t="s">
        <v>167</v>
      </c>
      <c r="C269" s="478">
        <f>'Annexure IV-Vcosting sheet'!C269</f>
        <v>543</v>
      </c>
      <c r="D269" s="428">
        <f>'Annexure IV-Vcosting sheet'!D269</f>
        <v>2.7149999999999999</v>
      </c>
      <c r="E269" s="478">
        <f>'Annexure IV-Vcosting sheet'!I269</f>
        <v>0</v>
      </c>
      <c r="F269" s="428">
        <f>'Annexure IV-Vcosting sheet'!J269</f>
        <v>0</v>
      </c>
      <c r="G269" s="469">
        <f>'Annexure IV-Vcosting sheet'!K269</f>
        <v>0</v>
      </c>
      <c r="H269" s="469">
        <f>'Annexure IV-Vcosting sheet'!L269</f>
        <v>0</v>
      </c>
      <c r="I269" s="478">
        <f>'Annexure IV-Vcosting sheet'!O269</f>
        <v>0</v>
      </c>
      <c r="J269" s="428">
        <f>'Annexure IV-Vcosting sheet'!P269</f>
        <v>0</v>
      </c>
      <c r="K269" s="428">
        <f>'Annexure IV-Vcosting sheet'!S269</f>
        <v>0.01</v>
      </c>
      <c r="L269" s="478">
        <f>'Annexure IV-Vcosting sheet'!T269</f>
        <v>560</v>
      </c>
      <c r="M269" s="428">
        <f>'Annexure IV-Vcosting sheet'!U269</f>
        <v>5.6000000000000005</v>
      </c>
      <c r="N269" s="478">
        <f>'Annexure IV-Vcosting sheet'!V269</f>
        <v>560</v>
      </c>
      <c r="O269" s="428">
        <f>'Annexure IV-Vcosting sheet'!W269</f>
        <v>5.6000000000000005</v>
      </c>
      <c r="P269" s="478">
        <f>'Annexure IV-Vcosting sheet'!X269</f>
        <v>0</v>
      </c>
      <c r="Q269" s="428">
        <f>'Annexure IV-Vcosting sheet'!Y269</f>
        <v>0</v>
      </c>
      <c r="R269" s="428">
        <f>'Annexure IV-Vcosting sheet'!AB269</f>
        <v>5.0000000000000001E-3</v>
      </c>
      <c r="S269" s="478">
        <f>'Annexure IV-Vcosting sheet'!AC269</f>
        <v>560</v>
      </c>
      <c r="T269" s="428">
        <f>'Annexure IV-Vcosting sheet'!AD269</f>
        <v>2.8000000000000003</v>
      </c>
      <c r="U269" s="478">
        <f>'Annexure IV-Vcosting sheet'!AE269</f>
        <v>560</v>
      </c>
      <c r="V269" s="428">
        <f>'Annexure IV-Vcosting sheet'!AF269</f>
        <v>2.8000000000000003</v>
      </c>
      <c r="W269" s="453" t="s">
        <v>477</v>
      </c>
    </row>
    <row r="270" spans="1:23" s="454" customFormat="1">
      <c r="A270" s="451"/>
      <c r="B270" s="452" t="s">
        <v>168</v>
      </c>
      <c r="C270" s="478">
        <f>'Annexure IV-Vcosting sheet'!C270</f>
        <v>679</v>
      </c>
      <c r="D270" s="428">
        <f>'Annexure IV-Vcosting sheet'!D270</f>
        <v>3.395</v>
      </c>
      <c r="E270" s="478">
        <f>'Annexure IV-Vcosting sheet'!I270</f>
        <v>0</v>
      </c>
      <c r="F270" s="428">
        <f>'Annexure IV-Vcosting sheet'!J270</f>
        <v>0</v>
      </c>
      <c r="G270" s="469">
        <f>'Annexure IV-Vcosting sheet'!K270</f>
        <v>0</v>
      </c>
      <c r="H270" s="469">
        <f>'Annexure IV-Vcosting sheet'!L270</f>
        <v>0</v>
      </c>
      <c r="I270" s="478">
        <f>'Annexure IV-Vcosting sheet'!O270</f>
        <v>0</v>
      </c>
      <c r="J270" s="428">
        <f>'Annexure IV-Vcosting sheet'!P270</f>
        <v>0</v>
      </c>
      <c r="K270" s="428">
        <f>'Annexure IV-Vcosting sheet'!S270</f>
        <v>0.01</v>
      </c>
      <c r="L270" s="478">
        <f>'Annexure IV-Vcosting sheet'!T270</f>
        <v>644</v>
      </c>
      <c r="M270" s="428">
        <f>'Annexure IV-Vcosting sheet'!U270</f>
        <v>6.44</v>
      </c>
      <c r="N270" s="478">
        <f>'Annexure IV-Vcosting sheet'!V270</f>
        <v>644</v>
      </c>
      <c r="O270" s="428">
        <f>'Annexure IV-Vcosting sheet'!W270</f>
        <v>6.44</v>
      </c>
      <c r="P270" s="478">
        <f>'Annexure IV-Vcosting sheet'!X270</f>
        <v>0</v>
      </c>
      <c r="Q270" s="428">
        <f>'Annexure IV-Vcosting sheet'!Y270</f>
        <v>0</v>
      </c>
      <c r="R270" s="428">
        <f>'Annexure IV-Vcosting sheet'!AB270</f>
        <v>5.0000000000000001E-3</v>
      </c>
      <c r="S270" s="478">
        <f>'Annexure IV-Vcosting sheet'!AC270</f>
        <v>644</v>
      </c>
      <c r="T270" s="428">
        <f>'Annexure IV-Vcosting sheet'!AD270</f>
        <v>3.22</v>
      </c>
      <c r="U270" s="478">
        <f>'Annexure IV-Vcosting sheet'!AE270</f>
        <v>644</v>
      </c>
      <c r="V270" s="428">
        <f>'Annexure IV-Vcosting sheet'!AF270</f>
        <v>3.22</v>
      </c>
      <c r="W270" s="453" t="s">
        <v>477</v>
      </c>
    </row>
    <row r="271" spans="1:23" s="454" customFormat="1" ht="18">
      <c r="A271" s="451">
        <v>11.03</v>
      </c>
      <c r="B271" s="459" t="s">
        <v>170</v>
      </c>
      <c r="C271" s="478">
        <f>'Annexure IV-Vcosting sheet'!C271</f>
        <v>0</v>
      </c>
      <c r="D271" s="428">
        <f>'Annexure IV-Vcosting sheet'!D271</f>
        <v>0</v>
      </c>
      <c r="E271" s="478">
        <f>'Annexure IV-Vcosting sheet'!I271</f>
        <v>0</v>
      </c>
      <c r="F271" s="428">
        <f>'Annexure IV-Vcosting sheet'!J271</f>
        <v>0</v>
      </c>
      <c r="G271" s="469">
        <f>'Annexure IV-Vcosting sheet'!K271</f>
        <v>0</v>
      </c>
      <c r="H271" s="469">
        <f>'Annexure IV-Vcosting sheet'!L271</f>
        <v>0</v>
      </c>
      <c r="I271" s="478">
        <f>'Annexure IV-Vcosting sheet'!O271</f>
        <v>0</v>
      </c>
      <c r="J271" s="428">
        <f>'Annexure IV-Vcosting sheet'!P271</f>
        <v>0</v>
      </c>
      <c r="K271" s="428">
        <f>'Annexure IV-Vcosting sheet'!S271</f>
        <v>0.03</v>
      </c>
      <c r="L271" s="478">
        <f>'Annexure IV-Vcosting sheet'!T271</f>
        <v>101</v>
      </c>
      <c r="M271" s="428">
        <f>'Annexure IV-Vcosting sheet'!U271</f>
        <v>3.03</v>
      </c>
      <c r="N271" s="478">
        <f>'Annexure IV-Vcosting sheet'!V271</f>
        <v>101</v>
      </c>
      <c r="O271" s="428">
        <f>'Annexure IV-Vcosting sheet'!W271</f>
        <v>3.03</v>
      </c>
      <c r="P271" s="478">
        <f>'Annexure IV-Vcosting sheet'!X271</f>
        <v>0</v>
      </c>
      <c r="Q271" s="428">
        <f>'Annexure IV-Vcosting sheet'!Y271</f>
        <v>0</v>
      </c>
      <c r="R271" s="428">
        <f>'Annexure IV-Vcosting sheet'!AB271</f>
        <v>0.03</v>
      </c>
      <c r="S271" s="478">
        <f>'Annexure IV-Vcosting sheet'!AC271</f>
        <v>0</v>
      </c>
      <c r="T271" s="428">
        <f>'Annexure IV-Vcosting sheet'!AD271</f>
        <v>0</v>
      </c>
      <c r="U271" s="478">
        <f>'Annexure IV-Vcosting sheet'!AE271</f>
        <v>0</v>
      </c>
      <c r="V271" s="428">
        <f>'Annexure IV-Vcosting sheet'!AF271</f>
        <v>0</v>
      </c>
      <c r="W271" s="459" t="s">
        <v>469</v>
      </c>
    </row>
    <row r="272" spans="1:23">
      <c r="A272" s="428">
        <v>11.04</v>
      </c>
      <c r="B272" s="436" t="s">
        <v>171</v>
      </c>
      <c r="C272" s="478">
        <f>'Annexure IV-Vcosting sheet'!C272</f>
        <v>0</v>
      </c>
      <c r="D272" s="428">
        <f>'Annexure IV-Vcosting sheet'!D272</f>
        <v>0</v>
      </c>
      <c r="E272" s="478">
        <f>'Annexure IV-Vcosting sheet'!I272</f>
        <v>0</v>
      </c>
      <c r="F272" s="428">
        <f>'Annexure IV-Vcosting sheet'!J272</f>
        <v>0</v>
      </c>
      <c r="G272" s="469">
        <f>'Annexure IV-Vcosting sheet'!K272</f>
        <v>0</v>
      </c>
      <c r="H272" s="469">
        <f>'Annexure IV-Vcosting sheet'!L272</f>
        <v>0</v>
      </c>
      <c r="I272" s="478">
        <f>'Annexure IV-Vcosting sheet'!O272</f>
        <v>0</v>
      </c>
      <c r="J272" s="428">
        <f>'Annexure IV-Vcosting sheet'!P272</f>
        <v>0</v>
      </c>
      <c r="K272" s="428">
        <f>'Annexure IV-Vcosting sheet'!S272</f>
        <v>0</v>
      </c>
      <c r="L272" s="478">
        <f>'Annexure IV-Vcosting sheet'!T272</f>
        <v>0</v>
      </c>
      <c r="M272" s="428">
        <f>'Annexure IV-Vcosting sheet'!U272</f>
        <v>0</v>
      </c>
      <c r="N272" s="478">
        <f>'Annexure IV-Vcosting sheet'!V272</f>
        <v>0</v>
      </c>
      <c r="O272" s="428">
        <f>'Annexure IV-Vcosting sheet'!W272</f>
        <v>0</v>
      </c>
      <c r="P272" s="478">
        <f>'Annexure IV-Vcosting sheet'!X272</f>
        <v>0</v>
      </c>
      <c r="Q272" s="428">
        <f>'Annexure IV-Vcosting sheet'!Y272</f>
        <v>0</v>
      </c>
      <c r="R272" s="428">
        <f>'Annexure IV-Vcosting sheet'!AB272</f>
        <v>0</v>
      </c>
      <c r="S272" s="478">
        <f>'Annexure IV-Vcosting sheet'!AC272</f>
        <v>0</v>
      </c>
      <c r="T272" s="428">
        <f>'Annexure IV-Vcosting sheet'!AD272</f>
        <v>0</v>
      </c>
      <c r="U272" s="478">
        <f>'Annexure IV-Vcosting sheet'!AE272</f>
        <v>0</v>
      </c>
      <c r="V272" s="428">
        <f>'Annexure IV-Vcosting sheet'!AF272</f>
        <v>0</v>
      </c>
      <c r="W272" s="436"/>
    </row>
    <row r="273" spans="1:24" ht="27">
      <c r="A273" s="428"/>
      <c r="B273" s="435" t="s">
        <v>172</v>
      </c>
      <c r="C273" s="478">
        <f>'Annexure IV-Vcosting sheet'!C273</f>
        <v>0</v>
      </c>
      <c r="D273" s="428">
        <f>'Annexure IV-Vcosting sheet'!D273</f>
        <v>0</v>
      </c>
      <c r="E273" s="478">
        <f>'Annexure IV-Vcosting sheet'!I273</f>
        <v>0</v>
      </c>
      <c r="F273" s="428">
        <f>'Annexure IV-Vcosting sheet'!J273</f>
        <v>0</v>
      </c>
      <c r="G273" s="469">
        <f>'Annexure IV-Vcosting sheet'!K273</f>
        <v>0</v>
      </c>
      <c r="H273" s="469">
        <f>'Annexure IV-Vcosting sheet'!L273</f>
        <v>0</v>
      </c>
      <c r="I273" s="478">
        <f>'Annexure IV-Vcosting sheet'!O273</f>
        <v>0</v>
      </c>
      <c r="J273" s="428">
        <f>'Annexure IV-Vcosting sheet'!P273</f>
        <v>0</v>
      </c>
      <c r="K273" s="428">
        <f>'Annexure IV-Vcosting sheet'!S273</f>
        <v>0</v>
      </c>
      <c r="L273" s="478">
        <f>'Annexure IV-Vcosting sheet'!T273</f>
        <v>0</v>
      </c>
      <c r="M273" s="428">
        <f>'Annexure IV-Vcosting sheet'!U273</f>
        <v>0</v>
      </c>
      <c r="N273" s="478">
        <f>'Annexure IV-Vcosting sheet'!V273</f>
        <v>0</v>
      </c>
      <c r="O273" s="428">
        <f>'Annexure IV-Vcosting sheet'!W273</f>
        <v>0</v>
      </c>
      <c r="P273" s="478">
        <f>'Annexure IV-Vcosting sheet'!X273</f>
        <v>0</v>
      </c>
      <c r="Q273" s="428">
        <f>'Annexure IV-Vcosting sheet'!Y273</f>
        <v>0</v>
      </c>
      <c r="R273" s="428">
        <f>'Annexure IV-Vcosting sheet'!AB273</f>
        <v>0</v>
      </c>
      <c r="S273" s="478">
        <f>'Annexure IV-Vcosting sheet'!AC273</f>
        <v>0</v>
      </c>
      <c r="T273" s="428">
        <f>'Annexure IV-Vcosting sheet'!AD273</f>
        <v>0</v>
      </c>
      <c r="U273" s="478">
        <f>'Annexure IV-Vcosting sheet'!AE273</f>
        <v>0</v>
      </c>
      <c r="V273" s="428">
        <f>'Annexure IV-Vcosting sheet'!AF273</f>
        <v>0</v>
      </c>
      <c r="W273" s="435"/>
    </row>
    <row r="274" spans="1:24" ht="27">
      <c r="A274" s="428"/>
      <c r="B274" s="435" t="s">
        <v>173</v>
      </c>
      <c r="C274" s="478">
        <f>'Annexure IV-Vcosting sheet'!C274</f>
        <v>0</v>
      </c>
      <c r="D274" s="428">
        <f>'Annexure IV-Vcosting sheet'!D274</f>
        <v>0</v>
      </c>
      <c r="E274" s="478">
        <f>'Annexure IV-Vcosting sheet'!I274</f>
        <v>0</v>
      </c>
      <c r="F274" s="428">
        <f>'Annexure IV-Vcosting sheet'!J274</f>
        <v>0</v>
      </c>
      <c r="G274" s="469">
        <f>'Annexure IV-Vcosting sheet'!K274</f>
        <v>0</v>
      </c>
      <c r="H274" s="469">
        <f>'Annexure IV-Vcosting sheet'!L274</f>
        <v>0</v>
      </c>
      <c r="I274" s="478">
        <f>'Annexure IV-Vcosting sheet'!O274</f>
        <v>0</v>
      </c>
      <c r="J274" s="428">
        <f>'Annexure IV-Vcosting sheet'!P274</f>
        <v>0</v>
      </c>
      <c r="K274" s="428">
        <f>'Annexure IV-Vcosting sheet'!S274</f>
        <v>0</v>
      </c>
      <c r="L274" s="478">
        <f>'Annexure IV-Vcosting sheet'!T274</f>
        <v>0</v>
      </c>
      <c r="M274" s="428">
        <f>'Annexure IV-Vcosting sheet'!U274</f>
        <v>0</v>
      </c>
      <c r="N274" s="478">
        <f>'Annexure IV-Vcosting sheet'!V274</f>
        <v>0</v>
      </c>
      <c r="O274" s="428">
        <f>'Annexure IV-Vcosting sheet'!W274</f>
        <v>0</v>
      </c>
      <c r="P274" s="478">
        <f>'Annexure IV-Vcosting sheet'!X274</f>
        <v>0</v>
      </c>
      <c r="Q274" s="428">
        <f>'Annexure IV-Vcosting sheet'!Y274</f>
        <v>0</v>
      </c>
      <c r="R274" s="428">
        <f>'Annexure IV-Vcosting sheet'!AB274</f>
        <v>0</v>
      </c>
      <c r="S274" s="478">
        <f>'Annexure IV-Vcosting sheet'!AC274</f>
        <v>0</v>
      </c>
      <c r="T274" s="428">
        <f>'Annexure IV-Vcosting sheet'!AD274</f>
        <v>0</v>
      </c>
      <c r="U274" s="478">
        <f>'Annexure IV-Vcosting sheet'!AE274</f>
        <v>0</v>
      </c>
      <c r="V274" s="428">
        <f>'Annexure IV-Vcosting sheet'!AF274</f>
        <v>0</v>
      </c>
      <c r="W274" s="435"/>
    </row>
    <row r="275" spans="1:24" ht="18">
      <c r="A275" s="428"/>
      <c r="B275" s="436" t="s">
        <v>174</v>
      </c>
      <c r="C275" s="478">
        <f>'Annexure IV-Vcosting sheet'!C275</f>
        <v>0</v>
      </c>
      <c r="D275" s="428">
        <f>'Annexure IV-Vcosting sheet'!D275</f>
        <v>0</v>
      </c>
      <c r="E275" s="478">
        <f>'Annexure IV-Vcosting sheet'!I275</f>
        <v>0</v>
      </c>
      <c r="F275" s="428">
        <f>'Annexure IV-Vcosting sheet'!J275</f>
        <v>0</v>
      </c>
      <c r="G275" s="469">
        <f>'Annexure IV-Vcosting sheet'!K275</f>
        <v>0</v>
      </c>
      <c r="H275" s="469">
        <f>'Annexure IV-Vcosting sheet'!L275</f>
        <v>0</v>
      </c>
      <c r="I275" s="478">
        <f>'Annexure IV-Vcosting sheet'!O275</f>
        <v>0</v>
      </c>
      <c r="J275" s="428">
        <f>'Annexure IV-Vcosting sheet'!P275</f>
        <v>0</v>
      </c>
      <c r="K275" s="428">
        <f>'Annexure IV-Vcosting sheet'!S275</f>
        <v>0</v>
      </c>
      <c r="L275" s="478">
        <f>'Annexure IV-Vcosting sheet'!T275</f>
        <v>0</v>
      </c>
      <c r="M275" s="428">
        <f>'Annexure IV-Vcosting sheet'!U275</f>
        <v>0</v>
      </c>
      <c r="N275" s="478">
        <f>'Annexure IV-Vcosting sheet'!V275</f>
        <v>0</v>
      </c>
      <c r="O275" s="428">
        <f>'Annexure IV-Vcosting sheet'!W275</f>
        <v>0</v>
      </c>
      <c r="P275" s="478">
        <f>'Annexure IV-Vcosting sheet'!X275</f>
        <v>0</v>
      </c>
      <c r="Q275" s="428">
        <f>'Annexure IV-Vcosting sheet'!Y275</f>
        <v>0</v>
      </c>
      <c r="R275" s="428">
        <f>'Annexure IV-Vcosting sheet'!AB275</f>
        <v>0</v>
      </c>
      <c r="S275" s="478">
        <f>'Annexure IV-Vcosting sheet'!AC275</f>
        <v>0</v>
      </c>
      <c r="T275" s="428">
        <f>'Annexure IV-Vcosting sheet'!AD275</f>
        <v>0</v>
      </c>
      <c r="U275" s="478">
        <f>'Annexure IV-Vcosting sheet'!AE275</f>
        <v>0</v>
      </c>
      <c r="V275" s="428">
        <f>'Annexure IV-Vcosting sheet'!AF275</f>
        <v>0</v>
      </c>
      <c r="W275" s="436"/>
    </row>
    <row r="276" spans="1:24" ht="45">
      <c r="A276" s="428">
        <v>11.05</v>
      </c>
      <c r="B276" s="433" t="s">
        <v>175</v>
      </c>
      <c r="C276" s="478">
        <f>'Annexure IV-Vcosting sheet'!C276</f>
        <v>0</v>
      </c>
      <c r="D276" s="428">
        <f>'Annexure IV-Vcosting sheet'!D276</f>
        <v>0</v>
      </c>
      <c r="E276" s="478">
        <f>'Annexure IV-Vcosting sheet'!I276</f>
        <v>0</v>
      </c>
      <c r="F276" s="428">
        <f>'Annexure IV-Vcosting sheet'!J276</f>
        <v>0</v>
      </c>
      <c r="G276" s="469">
        <f>'Annexure IV-Vcosting sheet'!K276</f>
        <v>0</v>
      </c>
      <c r="H276" s="469">
        <f>'Annexure IV-Vcosting sheet'!L276</f>
        <v>0</v>
      </c>
      <c r="I276" s="478">
        <f>'Annexure IV-Vcosting sheet'!O276</f>
        <v>0</v>
      </c>
      <c r="J276" s="428">
        <f>'Annexure IV-Vcosting sheet'!P276</f>
        <v>0</v>
      </c>
      <c r="K276" s="428">
        <f>'Annexure IV-Vcosting sheet'!S276</f>
        <v>0</v>
      </c>
      <c r="L276" s="478">
        <f>'Annexure IV-Vcosting sheet'!T276</f>
        <v>0</v>
      </c>
      <c r="M276" s="428">
        <f>'Annexure IV-Vcosting sheet'!U276</f>
        <v>0</v>
      </c>
      <c r="N276" s="478">
        <f>'Annexure IV-Vcosting sheet'!V276</f>
        <v>0</v>
      </c>
      <c r="O276" s="428">
        <f>'Annexure IV-Vcosting sheet'!W276</f>
        <v>0</v>
      </c>
      <c r="P276" s="478">
        <f>'Annexure IV-Vcosting sheet'!X276</f>
        <v>0</v>
      </c>
      <c r="Q276" s="428">
        <f>'Annexure IV-Vcosting sheet'!Y276</f>
        <v>0</v>
      </c>
      <c r="R276" s="428">
        <f>'Annexure IV-Vcosting sheet'!AB276</f>
        <v>0</v>
      </c>
      <c r="S276" s="478">
        <f>'Annexure IV-Vcosting sheet'!AC276</f>
        <v>0</v>
      </c>
      <c r="T276" s="428">
        <f>'Annexure IV-Vcosting sheet'!AD276</f>
        <v>0</v>
      </c>
      <c r="U276" s="478">
        <f>'Annexure IV-Vcosting sheet'!AE276</f>
        <v>0</v>
      </c>
      <c r="V276" s="428">
        <f>'Annexure IV-Vcosting sheet'!AF276</f>
        <v>0</v>
      </c>
      <c r="W276" s="433"/>
    </row>
    <row r="277" spans="1:24" s="460" customFormat="1">
      <c r="A277" s="451"/>
      <c r="B277" s="452" t="s">
        <v>119</v>
      </c>
      <c r="C277" s="478">
        <f>'Annexure IV-Vcosting sheet'!C277</f>
        <v>22</v>
      </c>
      <c r="D277" s="428">
        <f>'Annexure IV-Vcosting sheet'!D277</f>
        <v>0.11</v>
      </c>
      <c r="E277" s="478">
        <f>'Annexure IV-Vcosting sheet'!I277</f>
        <v>0</v>
      </c>
      <c r="F277" s="428">
        <f>'Annexure IV-Vcosting sheet'!J277</f>
        <v>0</v>
      </c>
      <c r="G277" s="469">
        <f>'Annexure IV-Vcosting sheet'!K277</f>
        <v>0</v>
      </c>
      <c r="H277" s="469">
        <f>'Annexure IV-Vcosting sheet'!L277</f>
        <v>0</v>
      </c>
      <c r="I277" s="478">
        <f>'Annexure IV-Vcosting sheet'!O277</f>
        <v>0</v>
      </c>
      <c r="J277" s="428">
        <f>'Annexure IV-Vcosting sheet'!P277</f>
        <v>0</v>
      </c>
      <c r="K277" s="428">
        <f>'Annexure IV-Vcosting sheet'!S277</f>
        <v>0.01</v>
      </c>
      <c r="L277" s="478">
        <f>'Annexure IV-Vcosting sheet'!T277</f>
        <v>22</v>
      </c>
      <c r="M277" s="428">
        <f>'Annexure IV-Vcosting sheet'!U277</f>
        <v>0.22</v>
      </c>
      <c r="N277" s="478">
        <f>'Annexure IV-Vcosting sheet'!V277</f>
        <v>22</v>
      </c>
      <c r="O277" s="428">
        <f>'Annexure IV-Vcosting sheet'!W277</f>
        <v>0.22</v>
      </c>
      <c r="P277" s="478">
        <f>'Annexure IV-Vcosting sheet'!X277</f>
        <v>0</v>
      </c>
      <c r="Q277" s="428">
        <f>'Annexure IV-Vcosting sheet'!Y277</f>
        <v>0</v>
      </c>
      <c r="R277" s="428">
        <f>'Annexure IV-Vcosting sheet'!AB277</f>
        <v>0.01</v>
      </c>
      <c r="S277" s="478">
        <f>'Annexure IV-Vcosting sheet'!AC277</f>
        <v>22</v>
      </c>
      <c r="T277" s="428">
        <f>'Annexure IV-Vcosting sheet'!AD277</f>
        <v>0.22</v>
      </c>
      <c r="U277" s="478">
        <f>'Annexure IV-Vcosting sheet'!AE277</f>
        <v>22</v>
      </c>
      <c r="V277" s="428">
        <f>'Annexure IV-Vcosting sheet'!AF277</f>
        <v>0.22</v>
      </c>
      <c r="W277" s="452"/>
    </row>
    <row r="278" spans="1:24" s="460" customFormat="1">
      <c r="A278" s="451"/>
      <c r="B278" s="452" t="s">
        <v>167</v>
      </c>
      <c r="C278" s="478">
        <f>'Annexure IV-Vcosting sheet'!C278</f>
        <v>22</v>
      </c>
      <c r="D278" s="428">
        <f>'Annexure IV-Vcosting sheet'!D278</f>
        <v>0.11</v>
      </c>
      <c r="E278" s="478">
        <f>'Annexure IV-Vcosting sheet'!I278</f>
        <v>0</v>
      </c>
      <c r="F278" s="428">
        <f>'Annexure IV-Vcosting sheet'!J278</f>
        <v>0</v>
      </c>
      <c r="G278" s="469">
        <f>'Annexure IV-Vcosting sheet'!K278</f>
        <v>0</v>
      </c>
      <c r="H278" s="469">
        <f>'Annexure IV-Vcosting sheet'!L278</f>
        <v>0</v>
      </c>
      <c r="I278" s="478">
        <f>'Annexure IV-Vcosting sheet'!O278</f>
        <v>0</v>
      </c>
      <c r="J278" s="428">
        <f>'Annexure IV-Vcosting sheet'!P278</f>
        <v>0</v>
      </c>
      <c r="K278" s="428">
        <f>'Annexure IV-Vcosting sheet'!S278</f>
        <v>0.01</v>
      </c>
      <c r="L278" s="478">
        <f>'Annexure IV-Vcosting sheet'!T278</f>
        <v>22</v>
      </c>
      <c r="M278" s="428">
        <f>'Annexure IV-Vcosting sheet'!U278</f>
        <v>0.22</v>
      </c>
      <c r="N278" s="478">
        <f>'Annexure IV-Vcosting sheet'!V278</f>
        <v>22</v>
      </c>
      <c r="O278" s="428">
        <f>'Annexure IV-Vcosting sheet'!W278</f>
        <v>0.22</v>
      </c>
      <c r="P278" s="478">
        <f>'Annexure IV-Vcosting sheet'!X278</f>
        <v>0</v>
      </c>
      <c r="Q278" s="428">
        <f>'Annexure IV-Vcosting sheet'!Y278</f>
        <v>0</v>
      </c>
      <c r="R278" s="428">
        <f>'Annexure IV-Vcosting sheet'!AB278</f>
        <v>0.01</v>
      </c>
      <c r="S278" s="478">
        <f>'Annexure IV-Vcosting sheet'!AC278</f>
        <v>22</v>
      </c>
      <c r="T278" s="428">
        <f>'Annexure IV-Vcosting sheet'!AD278</f>
        <v>0.22</v>
      </c>
      <c r="U278" s="478">
        <f>'Annexure IV-Vcosting sheet'!AE278</f>
        <v>22</v>
      </c>
      <c r="V278" s="428">
        <f>'Annexure IV-Vcosting sheet'!AF278</f>
        <v>0.22</v>
      </c>
      <c r="W278" s="452"/>
    </row>
    <row r="279" spans="1:24" s="460" customFormat="1">
      <c r="A279" s="451"/>
      <c r="B279" s="452" t="s">
        <v>168</v>
      </c>
      <c r="C279" s="478">
        <f>'Annexure IV-Vcosting sheet'!C279</f>
        <v>44</v>
      </c>
      <c r="D279" s="428">
        <f>'Annexure IV-Vcosting sheet'!D279</f>
        <v>0.22</v>
      </c>
      <c r="E279" s="478">
        <f>'Annexure IV-Vcosting sheet'!I279</f>
        <v>0</v>
      </c>
      <c r="F279" s="428">
        <f>'Annexure IV-Vcosting sheet'!J279</f>
        <v>0</v>
      </c>
      <c r="G279" s="469">
        <f>'Annexure IV-Vcosting sheet'!K279</f>
        <v>0</v>
      </c>
      <c r="H279" s="469">
        <f>'Annexure IV-Vcosting sheet'!L279</f>
        <v>0</v>
      </c>
      <c r="I279" s="478">
        <f>'Annexure IV-Vcosting sheet'!O279</f>
        <v>0</v>
      </c>
      <c r="J279" s="428">
        <f>'Annexure IV-Vcosting sheet'!P279</f>
        <v>0</v>
      </c>
      <c r="K279" s="428">
        <f>'Annexure IV-Vcosting sheet'!S279</f>
        <v>0.01</v>
      </c>
      <c r="L279" s="478">
        <f>'Annexure IV-Vcosting sheet'!T279</f>
        <v>44</v>
      </c>
      <c r="M279" s="428">
        <f>'Annexure IV-Vcosting sheet'!U279</f>
        <v>0.44</v>
      </c>
      <c r="N279" s="478">
        <f>'Annexure IV-Vcosting sheet'!V279</f>
        <v>44</v>
      </c>
      <c r="O279" s="428">
        <f>'Annexure IV-Vcosting sheet'!W279</f>
        <v>0.44</v>
      </c>
      <c r="P279" s="478">
        <f>'Annexure IV-Vcosting sheet'!X279</f>
        <v>0</v>
      </c>
      <c r="Q279" s="428">
        <f>'Annexure IV-Vcosting sheet'!Y279</f>
        <v>0</v>
      </c>
      <c r="R279" s="428">
        <f>'Annexure IV-Vcosting sheet'!AB279</f>
        <v>0.01</v>
      </c>
      <c r="S279" s="478">
        <f>'Annexure IV-Vcosting sheet'!AC279</f>
        <v>44</v>
      </c>
      <c r="T279" s="428">
        <f>'Annexure IV-Vcosting sheet'!AD279</f>
        <v>0.44</v>
      </c>
      <c r="U279" s="478">
        <f>'Annexure IV-Vcosting sheet'!AE279</f>
        <v>44</v>
      </c>
      <c r="V279" s="428">
        <f>'Annexure IV-Vcosting sheet'!AF279</f>
        <v>0.44</v>
      </c>
      <c r="W279" s="452"/>
    </row>
    <row r="280" spans="1:24" s="460" customFormat="1" ht="18">
      <c r="A280" s="451"/>
      <c r="B280" s="461" t="s">
        <v>176</v>
      </c>
      <c r="C280" s="478">
        <f>'Annexure IV-Vcosting sheet'!C280</f>
        <v>0</v>
      </c>
      <c r="D280" s="428">
        <f>'Annexure IV-Vcosting sheet'!D280</f>
        <v>0</v>
      </c>
      <c r="E280" s="478">
        <f>'Annexure IV-Vcosting sheet'!I280</f>
        <v>0</v>
      </c>
      <c r="F280" s="428">
        <f>'Annexure IV-Vcosting sheet'!J280</f>
        <v>0</v>
      </c>
      <c r="G280" s="469">
        <f>'Annexure IV-Vcosting sheet'!K280</f>
        <v>0</v>
      </c>
      <c r="H280" s="469">
        <f>'Annexure IV-Vcosting sheet'!L280</f>
        <v>0</v>
      </c>
      <c r="I280" s="478">
        <f>'Annexure IV-Vcosting sheet'!O280</f>
        <v>0</v>
      </c>
      <c r="J280" s="428">
        <f>'Annexure IV-Vcosting sheet'!P280</f>
        <v>0</v>
      </c>
      <c r="K280" s="428">
        <f>'Annexure IV-Vcosting sheet'!S280</f>
        <v>0</v>
      </c>
      <c r="L280" s="478">
        <f>'Annexure IV-Vcosting sheet'!T280</f>
        <v>0</v>
      </c>
      <c r="M280" s="428">
        <f>'Annexure IV-Vcosting sheet'!U280</f>
        <v>0</v>
      </c>
      <c r="N280" s="478">
        <f>'Annexure IV-Vcosting sheet'!V280</f>
        <v>0</v>
      </c>
      <c r="O280" s="428">
        <f>'Annexure IV-Vcosting sheet'!W280</f>
        <v>0</v>
      </c>
      <c r="P280" s="478">
        <f>'Annexure IV-Vcosting sheet'!X280</f>
        <v>0</v>
      </c>
      <c r="Q280" s="428">
        <f>'Annexure IV-Vcosting sheet'!Y280</f>
        <v>0</v>
      </c>
      <c r="R280" s="428">
        <f>'Annexure IV-Vcosting sheet'!AB280</f>
        <v>0</v>
      </c>
      <c r="S280" s="478">
        <f>'Annexure IV-Vcosting sheet'!AC280</f>
        <v>0</v>
      </c>
      <c r="T280" s="428">
        <f>'Annexure IV-Vcosting sheet'!AD280</f>
        <v>0</v>
      </c>
      <c r="U280" s="478">
        <f>'Annexure IV-Vcosting sheet'!AE280</f>
        <v>0</v>
      </c>
      <c r="V280" s="428">
        <f>'Annexure IV-Vcosting sheet'!AF280</f>
        <v>0</v>
      </c>
      <c r="W280" s="461"/>
    </row>
    <row r="281" spans="1:24" s="460" customFormat="1">
      <c r="A281" s="451">
        <v>11.06</v>
      </c>
      <c r="B281" s="452" t="s">
        <v>177</v>
      </c>
      <c r="C281" s="478">
        <f>'Annexure IV-Vcosting sheet'!C281</f>
        <v>0</v>
      </c>
      <c r="D281" s="428">
        <f>'Annexure IV-Vcosting sheet'!D281</f>
        <v>0</v>
      </c>
      <c r="E281" s="478">
        <f>'Annexure IV-Vcosting sheet'!I281</f>
        <v>0</v>
      </c>
      <c r="F281" s="428">
        <f>'Annexure IV-Vcosting sheet'!J281</f>
        <v>0</v>
      </c>
      <c r="G281" s="469">
        <f>'Annexure IV-Vcosting sheet'!K281</f>
        <v>0</v>
      </c>
      <c r="H281" s="469">
        <f>'Annexure IV-Vcosting sheet'!L281</f>
        <v>0</v>
      </c>
      <c r="I281" s="478">
        <f>'Annexure IV-Vcosting sheet'!O281</f>
        <v>0</v>
      </c>
      <c r="J281" s="428">
        <f>'Annexure IV-Vcosting sheet'!P281</f>
        <v>0</v>
      </c>
      <c r="K281" s="428">
        <f>'Annexure IV-Vcosting sheet'!S281</f>
        <v>6.0000000000000001E-3</v>
      </c>
      <c r="L281" s="478">
        <f>'Annexure IV-Vcosting sheet'!T281</f>
        <v>15</v>
      </c>
      <c r="M281" s="428">
        <f>'Annexure IV-Vcosting sheet'!U281</f>
        <v>0.09</v>
      </c>
      <c r="N281" s="478">
        <f>'Annexure IV-Vcosting sheet'!V281</f>
        <v>15</v>
      </c>
      <c r="O281" s="428">
        <f>'Annexure IV-Vcosting sheet'!W281</f>
        <v>0.09</v>
      </c>
      <c r="P281" s="478">
        <f>'Annexure IV-Vcosting sheet'!X281</f>
        <v>0</v>
      </c>
      <c r="Q281" s="428">
        <f>'Annexure IV-Vcosting sheet'!Y281</f>
        <v>0</v>
      </c>
      <c r="R281" s="428">
        <f>'Annexure IV-Vcosting sheet'!AB281</f>
        <v>6.0000000000000001E-3</v>
      </c>
      <c r="S281" s="478">
        <f>'Annexure IV-Vcosting sheet'!AC281</f>
        <v>0</v>
      </c>
      <c r="T281" s="428">
        <f>'Annexure IV-Vcosting sheet'!AD281</f>
        <v>0</v>
      </c>
      <c r="U281" s="478">
        <f>'Annexure IV-Vcosting sheet'!AE281</f>
        <v>0</v>
      </c>
      <c r="V281" s="428">
        <f>'Annexure IV-Vcosting sheet'!AF281</f>
        <v>0</v>
      </c>
      <c r="W281" s="452" t="s">
        <v>469</v>
      </c>
    </row>
    <row r="282" spans="1:24" s="460" customFormat="1">
      <c r="A282" s="451">
        <v>11.07</v>
      </c>
      <c r="B282" s="452" t="s">
        <v>178</v>
      </c>
      <c r="C282" s="478">
        <f>'Annexure IV-Vcosting sheet'!C282</f>
        <v>0</v>
      </c>
      <c r="D282" s="428">
        <f>'Annexure IV-Vcosting sheet'!D282</f>
        <v>0</v>
      </c>
      <c r="E282" s="478">
        <f>'Annexure IV-Vcosting sheet'!I282</f>
        <v>0</v>
      </c>
      <c r="F282" s="428">
        <f>'Annexure IV-Vcosting sheet'!J282</f>
        <v>0</v>
      </c>
      <c r="G282" s="469">
        <f>'Annexure IV-Vcosting sheet'!K282</f>
        <v>0</v>
      </c>
      <c r="H282" s="469">
        <f>'Annexure IV-Vcosting sheet'!L282</f>
        <v>0</v>
      </c>
      <c r="I282" s="478">
        <f>'Annexure IV-Vcosting sheet'!O282</f>
        <v>0</v>
      </c>
      <c r="J282" s="428">
        <f>'Annexure IV-Vcosting sheet'!P282</f>
        <v>0</v>
      </c>
      <c r="K282" s="428">
        <f>'Annexure IV-Vcosting sheet'!S282</f>
        <v>6.0000000000000001E-3</v>
      </c>
      <c r="L282" s="478">
        <f>'Annexure IV-Vcosting sheet'!T282</f>
        <v>30</v>
      </c>
      <c r="M282" s="428">
        <f>'Annexure IV-Vcosting sheet'!U282</f>
        <v>0.18</v>
      </c>
      <c r="N282" s="478">
        <f>'Annexure IV-Vcosting sheet'!V282</f>
        <v>30</v>
      </c>
      <c r="O282" s="428">
        <f>'Annexure IV-Vcosting sheet'!W282</f>
        <v>0.18</v>
      </c>
      <c r="P282" s="478">
        <f>'Annexure IV-Vcosting sheet'!X282</f>
        <v>0</v>
      </c>
      <c r="Q282" s="428">
        <f>'Annexure IV-Vcosting sheet'!Y282</f>
        <v>0</v>
      </c>
      <c r="R282" s="428">
        <f>'Annexure IV-Vcosting sheet'!AB282</f>
        <v>6.0000000000000001E-3</v>
      </c>
      <c r="S282" s="478">
        <f>'Annexure IV-Vcosting sheet'!AC282</f>
        <v>0</v>
      </c>
      <c r="T282" s="428">
        <f>'Annexure IV-Vcosting sheet'!AD282</f>
        <v>0</v>
      </c>
      <c r="U282" s="478">
        <f>'Annexure IV-Vcosting sheet'!AE282</f>
        <v>0</v>
      </c>
      <c r="V282" s="428">
        <f>'Annexure IV-Vcosting sheet'!AF282</f>
        <v>0</v>
      </c>
      <c r="W282" s="452" t="s">
        <v>469</v>
      </c>
    </row>
    <row r="283" spans="1:24" s="460" customFormat="1">
      <c r="A283" s="451"/>
      <c r="B283" s="462" t="s">
        <v>102</v>
      </c>
      <c r="C283" s="478">
        <f>'Annexure IV-Vcosting sheet'!C283</f>
        <v>3376</v>
      </c>
      <c r="D283" s="428">
        <f>'Annexure IV-Vcosting sheet'!D283</f>
        <v>16.879999999999995</v>
      </c>
      <c r="E283" s="478">
        <f>'Annexure IV-Vcosting sheet'!I283</f>
        <v>0</v>
      </c>
      <c r="F283" s="428">
        <f>'Annexure IV-Vcosting sheet'!J283</f>
        <v>0</v>
      </c>
      <c r="G283" s="479">
        <f>E283/C283</f>
        <v>0</v>
      </c>
      <c r="H283" s="479">
        <f>F283/D283</f>
        <v>0</v>
      </c>
      <c r="I283" s="478">
        <f>'Annexure IV-Vcosting sheet'!O283</f>
        <v>0</v>
      </c>
      <c r="J283" s="428">
        <f>'Annexure IV-Vcosting sheet'!P283</f>
        <v>0</v>
      </c>
      <c r="K283" s="428">
        <f>'Annexure IV-Vcosting sheet'!S283</f>
        <v>0</v>
      </c>
      <c r="L283" s="478">
        <f>'Annexure IV-Vcosting sheet'!T283</f>
        <v>3506</v>
      </c>
      <c r="M283" s="428">
        <f>'Annexure IV-Vcosting sheet'!U283</f>
        <v>36.900000000000006</v>
      </c>
      <c r="N283" s="478">
        <f>'Annexure IV-Vcosting sheet'!V283</f>
        <v>3506</v>
      </c>
      <c r="O283" s="428">
        <f>'Annexure IV-Vcosting sheet'!W283</f>
        <v>36.900000000000006</v>
      </c>
      <c r="P283" s="478">
        <f>'Annexure IV-Vcosting sheet'!X283</f>
        <v>0</v>
      </c>
      <c r="Q283" s="428">
        <f>'Annexure IV-Vcosting sheet'!Y283</f>
        <v>0</v>
      </c>
      <c r="R283" s="428">
        <f>'Annexure IV-Vcosting sheet'!AB283</f>
        <v>0</v>
      </c>
      <c r="S283" s="478">
        <f>'Annexure IV-Vcosting sheet'!AC283</f>
        <v>3360</v>
      </c>
      <c r="T283" s="428">
        <f>'Annexure IV-Vcosting sheet'!AD283</f>
        <v>17.240000000000002</v>
      </c>
      <c r="U283" s="478">
        <f>'Annexure IV-Vcosting sheet'!AE283</f>
        <v>3360</v>
      </c>
      <c r="V283" s="428">
        <f>'Annexure IV-Vcosting sheet'!AF283</f>
        <v>17.240000000000002</v>
      </c>
      <c r="W283" s="462"/>
    </row>
    <row r="284" spans="1:24" ht="18">
      <c r="A284" s="431">
        <v>12</v>
      </c>
      <c r="B284" s="429" t="s">
        <v>179</v>
      </c>
      <c r="C284" s="478">
        <f>'Annexure IV-Vcosting sheet'!C284</f>
        <v>0</v>
      </c>
      <c r="D284" s="428">
        <f>'Annexure IV-Vcosting sheet'!D284</f>
        <v>0</v>
      </c>
      <c r="E284" s="478">
        <f>'Annexure IV-Vcosting sheet'!I284</f>
        <v>0</v>
      </c>
      <c r="F284" s="428">
        <f>'Annexure IV-Vcosting sheet'!J284</f>
        <v>0</v>
      </c>
      <c r="G284" s="469">
        <f>'Annexure IV-Vcosting sheet'!K284</f>
        <v>0</v>
      </c>
      <c r="H284" s="469">
        <f>'Annexure IV-Vcosting sheet'!L284</f>
        <v>0</v>
      </c>
      <c r="I284" s="478">
        <f>'Annexure IV-Vcosting sheet'!O284</f>
        <v>0</v>
      </c>
      <c r="J284" s="428">
        <f>'Annexure IV-Vcosting sheet'!P284</f>
        <v>0</v>
      </c>
      <c r="K284" s="428">
        <f>'Annexure IV-Vcosting sheet'!S284</f>
        <v>0</v>
      </c>
      <c r="L284" s="478">
        <f>'Annexure IV-Vcosting sheet'!T284</f>
        <v>0</v>
      </c>
      <c r="M284" s="428">
        <f>'Annexure IV-Vcosting sheet'!U284</f>
        <v>0</v>
      </c>
      <c r="N284" s="478">
        <f>'Annexure IV-Vcosting sheet'!V284</f>
        <v>0</v>
      </c>
      <c r="O284" s="428">
        <f>'Annexure IV-Vcosting sheet'!W284</f>
        <v>0</v>
      </c>
      <c r="P284" s="478">
        <f>'Annexure IV-Vcosting sheet'!X284</f>
        <v>0</v>
      </c>
      <c r="Q284" s="428">
        <f>'Annexure IV-Vcosting sheet'!Y284</f>
        <v>0</v>
      </c>
      <c r="R284" s="428">
        <f>'Annexure IV-Vcosting sheet'!AB284</f>
        <v>0</v>
      </c>
      <c r="S284" s="478">
        <f>'Annexure IV-Vcosting sheet'!AC284</f>
        <v>0</v>
      </c>
      <c r="T284" s="428">
        <f>'Annexure IV-Vcosting sheet'!AD284</f>
        <v>0</v>
      </c>
      <c r="U284" s="478">
        <f>'Annexure IV-Vcosting sheet'!AE284</f>
        <v>0</v>
      </c>
      <c r="V284" s="428">
        <f>'Annexure IV-Vcosting sheet'!AF284</f>
        <v>0</v>
      </c>
      <c r="W284" s="429"/>
    </row>
    <row r="285" spans="1:24">
      <c r="A285" s="428">
        <v>12.01</v>
      </c>
      <c r="B285" s="429" t="s">
        <v>180</v>
      </c>
      <c r="C285" s="478">
        <f>'Annexure IV-Vcosting sheet'!C285</f>
        <v>0</v>
      </c>
      <c r="D285" s="428">
        <f>'Annexure IV-Vcosting sheet'!D285</f>
        <v>0</v>
      </c>
      <c r="E285" s="478">
        <f>'Annexure IV-Vcosting sheet'!I285</f>
        <v>0</v>
      </c>
      <c r="F285" s="428">
        <f>'Annexure IV-Vcosting sheet'!J285</f>
        <v>0</v>
      </c>
      <c r="G285" s="469">
        <f>'Annexure IV-Vcosting sheet'!K285</f>
        <v>0</v>
      </c>
      <c r="H285" s="469">
        <f>'Annexure IV-Vcosting sheet'!L285</f>
        <v>0</v>
      </c>
      <c r="I285" s="478">
        <f>'Annexure IV-Vcosting sheet'!O285</f>
        <v>0</v>
      </c>
      <c r="J285" s="428">
        <f>'Annexure IV-Vcosting sheet'!P285</f>
        <v>0</v>
      </c>
      <c r="K285" s="428">
        <f>'Annexure IV-Vcosting sheet'!S285</f>
        <v>0</v>
      </c>
      <c r="L285" s="478">
        <f>'Annexure IV-Vcosting sheet'!T285</f>
        <v>0</v>
      </c>
      <c r="M285" s="428">
        <f>'Annexure IV-Vcosting sheet'!U285</f>
        <v>0</v>
      </c>
      <c r="N285" s="478">
        <f>'Annexure IV-Vcosting sheet'!V285</f>
        <v>0</v>
      </c>
      <c r="O285" s="428">
        <f>'Annexure IV-Vcosting sheet'!W285</f>
        <v>0</v>
      </c>
      <c r="P285" s="478">
        <f>'Annexure IV-Vcosting sheet'!X285</f>
        <v>0</v>
      </c>
      <c r="Q285" s="428">
        <f>'Annexure IV-Vcosting sheet'!Y285</f>
        <v>0</v>
      </c>
      <c r="R285" s="428">
        <f>'Annexure IV-Vcosting sheet'!AB285</f>
        <v>0</v>
      </c>
      <c r="S285" s="478">
        <f>'Annexure IV-Vcosting sheet'!AC285</f>
        <v>0</v>
      </c>
      <c r="T285" s="428">
        <f>'Annexure IV-Vcosting sheet'!AD285</f>
        <v>0</v>
      </c>
      <c r="U285" s="478">
        <f>'Annexure IV-Vcosting sheet'!AE285</f>
        <v>0</v>
      </c>
      <c r="V285" s="428">
        <f>'Annexure IV-Vcosting sheet'!AF285</f>
        <v>0</v>
      </c>
      <c r="W285" s="429"/>
    </row>
    <row r="286" spans="1:24" s="454" customFormat="1" ht="18">
      <c r="A286" s="451"/>
      <c r="B286" s="455" t="s">
        <v>181</v>
      </c>
      <c r="C286" s="478">
        <f>'Annexure IV-Vcosting sheet'!C286</f>
        <v>2</v>
      </c>
      <c r="D286" s="428">
        <f>'Annexure IV-Vcosting sheet'!D286</f>
        <v>6.97</v>
      </c>
      <c r="E286" s="478">
        <f>'Annexure IV-Vcosting sheet'!I286</f>
        <v>2</v>
      </c>
      <c r="F286" s="428">
        <f>'Annexure IV-Vcosting sheet'!J286</f>
        <v>6.39</v>
      </c>
      <c r="G286" s="479">
        <f t="shared" ref="G286:G290" si="20">E286/C286</f>
        <v>1</v>
      </c>
      <c r="H286" s="479">
        <f t="shared" ref="H286:H290" si="21">F286/D286</f>
        <v>0.91678622668579624</v>
      </c>
      <c r="I286" s="478">
        <f>'Annexure IV-Vcosting sheet'!O286</f>
        <v>0</v>
      </c>
      <c r="J286" s="428">
        <f>'Annexure IV-Vcosting sheet'!P286</f>
        <v>0</v>
      </c>
      <c r="K286" s="428">
        <f>'Annexure IV-Vcosting sheet'!S286</f>
        <v>0.31944</v>
      </c>
      <c r="L286" s="478">
        <f>'Annexure IV-Vcosting sheet'!T286</f>
        <v>6</v>
      </c>
      <c r="M286" s="428">
        <f>'Annexure IV-Vcosting sheet'!U286</f>
        <v>22.999680000000001</v>
      </c>
      <c r="N286" s="478">
        <f>'Annexure IV-Vcosting sheet'!V286</f>
        <v>6</v>
      </c>
      <c r="O286" s="428">
        <f>'Annexure IV-Vcosting sheet'!W286</f>
        <v>22.999680000000001</v>
      </c>
      <c r="P286" s="478">
        <f>'Annexure IV-Vcosting sheet'!X286</f>
        <v>0</v>
      </c>
      <c r="Q286" s="428">
        <f>'Annexure IV-Vcosting sheet'!Y286</f>
        <v>0</v>
      </c>
      <c r="R286" s="428">
        <f>'Annexure IV-Vcosting sheet'!AB286</f>
        <v>0.31944</v>
      </c>
      <c r="S286" s="478">
        <f>'Annexure IV-Vcosting sheet'!AC286</f>
        <v>6</v>
      </c>
      <c r="T286" s="428">
        <f>'Annexure IV-Vcosting sheet'!AD286</f>
        <v>22.999680000000001</v>
      </c>
      <c r="U286" s="478">
        <f>'Annexure IV-Vcosting sheet'!AE286</f>
        <v>6</v>
      </c>
      <c r="V286" s="428">
        <f>'Annexure IV-Vcosting sheet'!AF286</f>
        <v>22.999680000000001</v>
      </c>
      <c r="W286" s="453" t="s">
        <v>477</v>
      </c>
    </row>
    <row r="287" spans="1:24" s="454" customFormat="1">
      <c r="A287" s="451"/>
      <c r="B287" s="455" t="s">
        <v>182</v>
      </c>
      <c r="C287" s="478">
        <f>'Annexure IV-Vcosting sheet'!C287</f>
        <v>2</v>
      </c>
      <c r="D287" s="428">
        <f>'Annexure IV-Vcosting sheet'!D287</f>
        <v>6.97</v>
      </c>
      <c r="E287" s="478">
        <f>'Annexure IV-Vcosting sheet'!I287</f>
        <v>2</v>
      </c>
      <c r="F287" s="428">
        <f>'Annexure IV-Vcosting sheet'!J287</f>
        <v>6.39</v>
      </c>
      <c r="G287" s="479">
        <f t="shared" si="20"/>
        <v>1</v>
      </c>
      <c r="H287" s="479">
        <f t="shared" si="21"/>
        <v>0.91678622668579624</v>
      </c>
      <c r="I287" s="478">
        <f>'Annexure IV-Vcosting sheet'!O287</f>
        <v>0</v>
      </c>
      <c r="J287" s="428">
        <f>'Annexure IV-Vcosting sheet'!P287</f>
        <v>0</v>
      </c>
      <c r="K287" s="428">
        <f>'Annexure IV-Vcosting sheet'!S287</f>
        <v>0.31944</v>
      </c>
      <c r="L287" s="478">
        <f>'Annexure IV-Vcosting sheet'!T287</f>
        <v>2</v>
      </c>
      <c r="M287" s="428">
        <f>'Annexure IV-Vcosting sheet'!U287</f>
        <v>7.6665600000000005</v>
      </c>
      <c r="N287" s="478">
        <f>'Annexure IV-Vcosting sheet'!V287</f>
        <v>2</v>
      </c>
      <c r="O287" s="428">
        <f>'Annexure IV-Vcosting sheet'!W287</f>
        <v>7.6665600000000005</v>
      </c>
      <c r="P287" s="478">
        <f>'Annexure IV-Vcosting sheet'!X287</f>
        <v>0</v>
      </c>
      <c r="Q287" s="428">
        <f>'Annexure IV-Vcosting sheet'!Y287</f>
        <v>0</v>
      </c>
      <c r="R287" s="428">
        <f>'Annexure IV-Vcosting sheet'!AB287</f>
        <v>0.31944</v>
      </c>
      <c r="S287" s="478">
        <f>'Annexure IV-Vcosting sheet'!AC287</f>
        <v>2</v>
      </c>
      <c r="T287" s="428">
        <f>'Annexure IV-Vcosting sheet'!AD287</f>
        <v>7.6665600000000005</v>
      </c>
      <c r="U287" s="478">
        <f>'Annexure IV-Vcosting sheet'!AE287</f>
        <v>2</v>
      </c>
      <c r="V287" s="428">
        <f>'Annexure IV-Vcosting sheet'!AF287</f>
        <v>7.6665600000000005</v>
      </c>
      <c r="W287" s="453" t="s">
        <v>477</v>
      </c>
      <c r="X287" s="463">
        <f>0.31944*12*2</f>
        <v>7.6665600000000005</v>
      </c>
    </row>
    <row r="288" spans="1:24" s="454" customFormat="1">
      <c r="A288" s="451"/>
      <c r="B288" s="455" t="s">
        <v>183</v>
      </c>
      <c r="C288" s="478">
        <f>'Annexure IV-Vcosting sheet'!C288</f>
        <v>1</v>
      </c>
      <c r="D288" s="428">
        <f>'Annexure IV-Vcosting sheet'!D288</f>
        <v>2.9039999999999999</v>
      </c>
      <c r="E288" s="478">
        <f>'Annexure IV-Vcosting sheet'!I288</f>
        <v>1</v>
      </c>
      <c r="F288" s="428">
        <f>'Annexure IV-Vcosting sheet'!J288</f>
        <v>2.6520000000000001</v>
      </c>
      <c r="G288" s="479">
        <f t="shared" si="20"/>
        <v>1</v>
      </c>
      <c r="H288" s="479">
        <f t="shared" si="21"/>
        <v>0.91322314049586784</v>
      </c>
      <c r="I288" s="478">
        <f>'Annexure IV-Vcosting sheet'!O288</f>
        <v>0</v>
      </c>
      <c r="J288" s="428">
        <f>'Annexure IV-Vcosting sheet'!P288</f>
        <v>0</v>
      </c>
      <c r="K288" s="428">
        <f>'Annexure IV-Vcosting sheet'!S288</f>
        <v>0.26619999999999999</v>
      </c>
      <c r="L288" s="478">
        <f>'Annexure IV-Vcosting sheet'!T288</f>
        <v>1</v>
      </c>
      <c r="M288" s="428">
        <f>'Annexure IV-Vcosting sheet'!U288</f>
        <v>3.1943999999999999</v>
      </c>
      <c r="N288" s="478">
        <f>'Annexure IV-Vcosting sheet'!V288</f>
        <v>1</v>
      </c>
      <c r="O288" s="428">
        <f>'Annexure IV-Vcosting sheet'!W288</f>
        <v>3.1943999999999999</v>
      </c>
      <c r="P288" s="478">
        <f>'Annexure IV-Vcosting sheet'!X288</f>
        <v>0</v>
      </c>
      <c r="Q288" s="428">
        <f>'Annexure IV-Vcosting sheet'!Y288</f>
        <v>0</v>
      </c>
      <c r="R288" s="428">
        <f>'Annexure IV-Vcosting sheet'!AB288</f>
        <v>0.26619999999999999</v>
      </c>
      <c r="S288" s="478">
        <f>'Annexure IV-Vcosting sheet'!AC288</f>
        <v>1</v>
      </c>
      <c r="T288" s="428">
        <f>'Annexure IV-Vcosting sheet'!AD288</f>
        <v>3.1943999999999999</v>
      </c>
      <c r="U288" s="478">
        <f>'Annexure IV-Vcosting sheet'!AE288</f>
        <v>1</v>
      </c>
      <c r="V288" s="428">
        <f>'Annexure IV-Vcosting sheet'!AF288</f>
        <v>3.1943999999999999</v>
      </c>
      <c r="W288" s="453" t="s">
        <v>477</v>
      </c>
    </row>
    <row r="289" spans="1:23" s="454" customFormat="1">
      <c r="A289" s="451"/>
      <c r="B289" s="455" t="s">
        <v>184</v>
      </c>
      <c r="C289" s="478">
        <f>'Annexure IV-Vcosting sheet'!C289</f>
        <v>1</v>
      </c>
      <c r="D289" s="428">
        <f>'Annexure IV-Vcosting sheet'!D289</f>
        <v>2.323</v>
      </c>
      <c r="E289" s="478">
        <f>'Annexure IV-Vcosting sheet'!I289</f>
        <v>1</v>
      </c>
      <c r="F289" s="428">
        <f>'Annexure IV-Vcosting sheet'!J289</f>
        <v>2.15</v>
      </c>
      <c r="G289" s="479">
        <f t="shared" si="20"/>
        <v>1</v>
      </c>
      <c r="H289" s="479">
        <f t="shared" si="21"/>
        <v>0.92552733534222986</v>
      </c>
      <c r="I289" s="478">
        <f>'Annexure IV-Vcosting sheet'!O289</f>
        <v>0</v>
      </c>
      <c r="J289" s="428">
        <f>'Annexure IV-Vcosting sheet'!P289</f>
        <v>0</v>
      </c>
      <c r="K289" s="428">
        <f>'Annexure IV-Vcosting sheet'!S289</f>
        <v>0.21296000000000001</v>
      </c>
      <c r="L289" s="478">
        <f>'Annexure IV-Vcosting sheet'!T289</f>
        <v>1</v>
      </c>
      <c r="M289" s="428">
        <f>'Annexure IV-Vcosting sheet'!U289</f>
        <v>2.55552</v>
      </c>
      <c r="N289" s="478">
        <f>'Annexure IV-Vcosting sheet'!V289</f>
        <v>1</v>
      </c>
      <c r="O289" s="428">
        <f>'Annexure IV-Vcosting sheet'!W289</f>
        <v>2.55552</v>
      </c>
      <c r="P289" s="478">
        <f>'Annexure IV-Vcosting sheet'!X289</f>
        <v>0</v>
      </c>
      <c r="Q289" s="428">
        <f>'Annexure IV-Vcosting sheet'!Y289</f>
        <v>0</v>
      </c>
      <c r="R289" s="428">
        <f>'Annexure IV-Vcosting sheet'!AB289</f>
        <v>0.21296000000000001</v>
      </c>
      <c r="S289" s="478">
        <f>'Annexure IV-Vcosting sheet'!AC289</f>
        <v>1</v>
      </c>
      <c r="T289" s="428">
        <f>'Annexure IV-Vcosting sheet'!AD289</f>
        <v>2.55552</v>
      </c>
      <c r="U289" s="478">
        <f>'Annexure IV-Vcosting sheet'!AE289</f>
        <v>1</v>
      </c>
      <c r="V289" s="428">
        <f>'Annexure IV-Vcosting sheet'!AF289</f>
        <v>2.55552</v>
      </c>
      <c r="W289" s="453" t="s">
        <v>477</v>
      </c>
    </row>
    <row r="290" spans="1:23" s="454" customFormat="1" ht="18">
      <c r="A290" s="451"/>
      <c r="B290" s="455" t="s">
        <v>185</v>
      </c>
      <c r="C290" s="478">
        <f>'Annexure IV-Vcosting sheet'!C290</f>
        <v>6</v>
      </c>
      <c r="D290" s="428">
        <f>'Annexure IV-Vcosting sheet'!D290</f>
        <v>13.939</v>
      </c>
      <c r="E290" s="478">
        <f>'Annexure IV-Vcosting sheet'!I290</f>
        <v>6</v>
      </c>
      <c r="F290" s="428">
        <f>'Annexure IV-Vcosting sheet'!J290</f>
        <v>13.61</v>
      </c>
      <c r="G290" s="479">
        <f t="shared" si="20"/>
        <v>1</v>
      </c>
      <c r="H290" s="479">
        <f t="shared" si="21"/>
        <v>0.97639715905014701</v>
      </c>
      <c r="I290" s="478">
        <f>'Annexure IV-Vcosting sheet'!O290</f>
        <v>0</v>
      </c>
      <c r="J290" s="428">
        <f>'Annexure IV-Vcosting sheet'!P290</f>
        <v>0</v>
      </c>
      <c r="K290" s="428">
        <f>'Annexure IV-Vcosting sheet'!S290</f>
        <v>0.21296000000000001</v>
      </c>
      <c r="L290" s="478">
        <f>'Annexure IV-Vcosting sheet'!T290</f>
        <v>7</v>
      </c>
      <c r="M290" s="428">
        <f>'Annexure IV-Vcosting sheet'!U290</f>
        <v>17.888640000000002</v>
      </c>
      <c r="N290" s="478">
        <f>'Annexure IV-Vcosting sheet'!V290</f>
        <v>7</v>
      </c>
      <c r="O290" s="428">
        <f>'Annexure IV-Vcosting sheet'!W290</f>
        <v>17.888640000000002</v>
      </c>
      <c r="P290" s="478">
        <f>'Annexure IV-Vcosting sheet'!X290</f>
        <v>0</v>
      </c>
      <c r="Q290" s="428">
        <f>'Annexure IV-Vcosting sheet'!Y290</f>
        <v>0</v>
      </c>
      <c r="R290" s="428">
        <f>'Annexure IV-Vcosting sheet'!AB290</f>
        <v>0.21296000000000001</v>
      </c>
      <c r="S290" s="478">
        <f>'Annexure IV-Vcosting sheet'!AC290</f>
        <v>7</v>
      </c>
      <c r="T290" s="428">
        <f>'Annexure IV-Vcosting sheet'!AD290</f>
        <v>17.888640000000002</v>
      </c>
      <c r="U290" s="478">
        <f>'Annexure IV-Vcosting sheet'!AE290</f>
        <v>7</v>
      </c>
      <c r="V290" s="428">
        <f>'Annexure IV-Vcosting sheet'!AF290</f>
        <v>17.888640000000002</v>
      </c>
      <c r="W290" s="453" t="s">
        <v>477</v>
      </c>
    </row>
    <row r="291" spans="1:23" s="454" customFormat="1">
      <c r="A291" s="451">
        <v>12.02</v>
      </c>
      <c r="B291" s="455" t="s">
        <v>186</v>
      </c>
      <c r="C291" s="478">
        <f>'Annexure IV-Vcosting sheet'!C291</f>
        <v>0</v>
      </c>
      <c r="D291" s="428">
        <f>'Annexure IV-Vcosting sheet'!D291</f>
        <v>0</v>
      </c>
      <c r="E291" s="478">
        <f>'Annexure IV-Vcosting sheet'!I291</f>
        <v>0</v>
      </c>
      <c r="F291" s="428">
        <f>'Annexure IV-Vcosting sheet'!J291</f>
        <v>0</v>
      </c>
      <c r="G291" s="469">
        <f>'Annexure IV-Vcosting sheet'!K291</f>
        <v>0</v>
      </c>
      <c r="H291" s="469">
        <f>'Annexure IV-Vcosting sheet'!L291</f>
        <v>0</v>
      </c>
      <c r="I291" s="478">
        <f>'Annexure IV-Vcosting sheet'!O291</f>
        <v>0</v>
      </c>
      <c r="J291" s="428">
        <f>'Annexure IV-Vcosting sheet'!P291</f>
        <v>0</v>
      </c>
      <c r="K291" s="428">
        <f>'Annexure IV-Vcosting sheet'!S291</f>
        <v>0</v>
      </c>
      <c r="L291" s="478">
        <f>'Annexure IV-Vcosting sheet'!T291</f>
        <v>0</v>
      </c>
      <c r="M291" s="428">
        <f>'Annexure IV-Vcosting sheet'!U291</f>
        <v>0</v>
      </c>
      <c r="N291" s="478">
        <f>'Annexure IV-Vcosting sheet'!V291</f>
        <v>0</v>
      </c>
      <c r="O291" s="428">
        <f>'Annexure IV-Vcosting sheet'!W291</f>
        <v>0</v>
      </c>
      <c r="P291" s="478">
        <f>'Annexure IV-Vcosting sheet'!X291</f>
        <v>0</v>
      </c>
      <c r="Q291" s="428">
        <f>'Annexure IV-Vcosting sheet'!Y291</f>
        <v>0</v>
      </c>
      <c r="R291" s="428">
        <f>'Annexure IV-Vcosting sheet'!AB291</f>
        <v>0</v>
      </c>
      <c r="S291" s="478">
        <f>'Annexure IV-Vcosting sheet'!AC291</f>
        <v>0</v>
      </c>
      <c r="T291" s="428">
        <f>'Annexure IV-Vcosting sheet'!AD291</f>
        <v>0</v>
      </c>
      <c r="U291" s="478">
        <f>'Annexure IV-Vcosting sheet'!AE291</f>
        <v>0</v>
      </c>
      <c r="V291" s="428">
        <f>'Annexure IV-Vcosting sheet'!AF291</f>
        <v>0</v>
      </c>
      <c r="W291" s="455"/>
    </row>
    <row r="292" spans="1:23" s="454" customFormat="1" ht="18">
      <c r="A292" s="451">
        <f>+A291+0.01</f>
        <v>12.03</v>
      </c>
      <c r="B292" s="455" t="s">
        <v>576</v>
      </c>
      <c r="C292" s="478">
        <f>'Annexure IV-Vcosting sheet'!C292</f>
        <v>0</v>
      </c>
      <c r="D292" s="428">
        <f>'Annexure IV-Vcosting sheet'!D292</f>
        <v>0</v>
      </c>
      <c r="E292" s="478">
        <f>'Annexure IV-Vcosting sheet'!I292</f>
        <v>0</v>
      </c>
      <c r="F292" s="428">
        <f>'Annexure IV-Vcosting sheet'!J292</f>
        <v>0</v>
      </c>
      <c r="G292" s="469">
        <f>'Annexure IV-Vcosting sheet'!K292</f>
        <v>0</v>
      </c>
      <c r="H292" s="469">
        <f>'Annexure IV-Vcosting sheet'!L292</f>
        <v>0</v>
      </c>
      <c r="I292" s="478">
        <f>'Annexure IV-Vcosting sheet'!O292</f>
        <v>0</v>
      </c>
      <c r="J292" s="428">
        <f>'Annexure IV-Vcosting sheet'!P292</f>
        <v>0</v>
      </c>
      <c r="K292" s="428">
        <f>'Annexure IV-Vcosting sheet'!S292</f>
        <v>0</v>
      </c>
      <c r="L292" s="478">
        <f>'Annexure IV-Vcosting sheet'!T292</f>
        <v>0</v>
      </c>
      <c r="M292" s="428">
        <f>'Annexure IV-Vcosting sheet'!U292</f>
        <v>0</v>
      </c>
      <c r="N292" s="478">
        <f>'Annexure IV-Vcosting sheet'!V292</f>
        <v>0</v>
      </c>
      <c r="O292" s="428">
        <f>'Annexure IV-Vcosting sheet'!W292</f>
        <v>0</v>
      </c>
      <c r="P292" s="478">
        <f>'Annexure IV-Vcosting sheet'!X292</f>
        <v>0</v>
      </c>
      <c r="Q292" s="428">
        <f>'Annexure IV-Vcosting sheet'!Y292</f>
        <v>0</v>
      </c>
      <c r="R292" s="428">
        <f>'Annexure IV-Vcosting sheet'!AB292</f>
        <v>0</v>
      </c>
      <c r="S292" s="478">
        <f>'Annexure IV-Vcosting sheet'!AC292</f>
        <v>0</v>
      </c>
      <c r="T292" s="428">
        <f>'Annexure IV-Vcosting sheet'!AD292</f>
        <v>0</v>
      </c>
      <c r="U292" s="478">
        <f>'Annexure IV-Vcosting sheet'!AE292</f>
        <v>0</v>
      </c>
      <c r="V292" s="428">
        <f>'Annexure IV-Vcosting sheet'!AF292</f>
        <v>0</v>
      </c>
      <c r="W292" s="455"/>
    </row>
    <row r="293" spans="1:23" s="454" customFormat="1">
      <c r="A293" s="451">
        <f t="shared" ref="A293:A296" si="22">+A292+0.01</f>
        <v>12.04</v>
      </c>
      <c r="B293" s="452" t="s">
        <v>187</v>
      </c>
      <c r="C293" s="478">
        <f>'Annexure IV-Vcosting sheet'!C293</f>
        <v>1</v>
      </c>
      <c r="D293" s="428">
        <f>'Annexure IV-Vcosting sheet'!D293</f>
        <v>0.5</v>
      </c>
      <c r="E293" s="478">
        <f>'Annexure IV-Vcosting sheet'!I293</f>
        <v>1</v>
      </c>
      <c r="F293" s="428">
        <f>'Annexure IV-Vcosting sheet'!J293</f>
        <v>0.5</v>
      </c>
      <c r="G293" s="479">
        <f t="shared" ref="G293:G294" si="23">E293/C293</f>
        <v>1</v>
      </c>
      <c r="H293" s="479">
        <f t="shared" ref="H293:H294" si="24">F293/D293</f>
        <v>1</v>
      </c>
      <c r="I293" s="478">
        <f>'Annexure IV-Vcosting sheet'!O293</f>
        <v>0</v>
      </c>
      <c r="J293" s="428">
        <f>'Annexure IV-Vcosting sheet'!P293</f>
        <v>0</v>
      </c>
      <c r="K293" s="428">
        <f>'Annexure IV-Vcosting sheet'!S293</f>
        <v>0.5</v>
      </c>
      <c r="L293" s="478">
        <f>'Annexure IV-Vcosting sheet'!T293</f>
        <v>1</v>
      </c>
      <c r="M293" s="428">
        <f>'Annexure IV-Vcosting sheet'!U293</f>
        <v>0.5</v>
      </c>
      <c r="N293" s="478">
        <f>'Annexure IV-Vcosting sheet'!V293</f>
        <v>1</v>
      </c>
      <c r="O293" s="428">
        <f>'Annexure IV-Vcosting sheet'!W293</f>
        <v>0.5</v>
      </c>
      <c r="P293" s="478">
        <f>'Annexure IV-Vcosting sheet'!X293</f>
        <v>0</v>
      </c>
      <c r="Q293" s="428">
        <f>'Annexure IV-Vcosting sheet'!Y293</f>
        <v>0</v>
      </c>
      <c r="R293" s="428">
        <f>'Annexure IV-Vcosting sheet'!AB293</f>
        <v>0.5</v>
      </c>
      <c r="S293" s="478">
        <f>'Annexure IV-Vcosting sheet'!AC293</f>
        <v>1</v>
      </c>
      <c r="T293" s="428">
        <f>'Annexure IV-Vcosting sheet'!AD293</f>
        <v>0.5</v>
      </c>
      <c r="U293" s="478">
        <f>'Annexure IV-Vcosting sheet'!AE293</f>
        <v>1</v>
      </c>
      <c r="V293" s="428">
        <f>'Annexure IV-Vcosting sheet'!AF293</f>
        <v>0.5</v>
      </c>
      <c r="W293" s="453" t="s">
        <v>477</v>
      </c>
    </row>
    <row r="294" spans="1:23" s="454" customFormat="1">
      <c r="A294" s="451">
        <f t="shared" si="22"/>
        <v>12.049999999999999</v>
      </c>
      <c r="B294" s="455" t="s">
        <v>188</v>
      </c>
      <c r="C294" s="478">
        <f>'Annexure IV-Vcosting sheet'!C294</f>
        <v>1</v>
      </c>
      <c r="D294" s="428">
        <f>'Annexure IV-Vcosting sheet'!D294</f>
        <v>0.3</v>
      </c>
      <c r="E294" s="478">
        <f>'Annexure IV-Vcosting sheet'!I294</f>
        <v>1</v>
      </c>
      <c r="F294" s="428">
        <f>'Annexure IV-Vcosting sheet'!J294</f>
        <v>0.3</v>
      </c>
      <c r="G294" s="479">
        <f t="shared" si="23"/>
        <v>1</v>
      </c>
      <c r="H294" s="479">
        <f t="shared" si="24"/>
        <v>1</v>
      </c>
      <c r="I294" s="478">
        <f>'Annexure IV-Vcosting sheet'!O294</f>
        <v>0</v>
      </c>
      <c r="J294" s="428">
        <f>'Annexure IV-Vcosting sheet'!P294</f>
        <v>0</v>
      </c>
      <c r="K294" s="428">
        <f>'Annexure IV-Vcosting sheet'!S294</f>
        <v>0.3</v>
      </c>
      <c r="L294" s="478">
        <f>'Annexure IV-Vcosting sheet'!T294</f>
        <v>1</v>
      </c>
      <c r="M294" s="428">
        <f>'Annexure IV-Vcosting sheet'!U294</f>
        <v>0.3</v>
      </c>
      <c r="N294" s="478">
        <f>'Annexure IV-Vcosting sheet'!V294</f>
        <v>1</v>
      </c>
      <c r="O294" s="428">
        <f>'Annexure IV-Vcosting sheet'!W294</f>
        <v>0.3</v>
      </c>
      <c r="P294" s="478">
        <f>'Annexure IV-Vcosting sheet'!X294</f>
        <v>0</v>
      </c>
      <c r="Q294" s="428">
        <f>'Annexure IV-Vcosting sheet'!Y294</f>
        <v>0</v>
      </c>
      <c r="R294" s="428">
        <f>'Annexure IV-Vcosting sheet'!AB294</f>
        <v>0.3</v>
      </c>
      <c r="S294" s="478">
        <f>'Annexure IV-Vcosting sheet'!AC294</f>
        <v>1</v>
      </c>
      <c r="T294" s="428">
        <f>'Annexure IV-Vcosting sheet'!AD294</f>
        <v>0.3</v>
      </c>
      <c r="U294" s="478">
        <f>'Annexure IV-Vcosting sheet'!AE294</f>
        <v>1</v>
      </c>
      <c r="V294" s="428">
        <f>'Annexure IV-Vcosting sheet'!AF294</f>
        <v>0.3</v>
      </c>
      <c r="W294" s="453" t="s">
        <v>477</v>
      </c>
    </row>
    <row r="295" spans="1:23" s="454" customFormat="1">
      <c r="A295" s="451">
        <f t="shared" si="22"/>
        <v>12.059999999999999</v>
      </c>
      <c r="B295" s="455" t="s">
        <v>189</v>
      </c>
      <c r="C295" s="478">
        <f>'Annexure IV-Vcosting sheet'!C295</f>
        <v>0</v>
      </c>
      <c r="D295" s="428">
        <f>'Annexure IV-Vcosting sheet'!D295</f>
        <v>0</v>
      </c>
      <c r="E295" s="478">
        <f>'Annexure IV-Vcosting sheet'!I295</f>
        <v>0</v>
      </c>
      <c r="F295" s="428">
        <f>'Annexure IV-Vcosting sheet'!J295</f>
        <v>0</v>
      </c>
      <c r="G295" s="469">
        <f>'Annexure IV-Vcosting sheet'!K295</f>
        <v>0</v>
      </c>
      <c r="H295" s="469">
        <f>'Annexure IV-Vcosting sheet'!L295</f>
        <v>0</v>
      </c>
      <c r="I295" s="478">
        <f>'Annexure IV-Vcosting sheet'!O295</f>
        <v>0</v>
      </c>
      <c r="J295" s="428">
        <f>'Annexure IV-Vcosting sheet'!P295</f>
        <v>0</v>
      </c>
      <c r="K295" s="428">
        <f>'Annexure IV-Vcosting sheet'!S295</f>
        <v>0</v>
      </c>
      <c r="L295" s="478">
        <f>'Annexure IV-Vcosting sheet'!T295</f>
        <v>0</v>
      </c>
      <c r="M295" s="428">
        <f>'Annexure IV-Vcosting sheet'!U295</f>
        <v>0</v>
      </c>
      <c r="N295" s="478">
        <f>'Annexure IV-Vcosting sheet'!V295</f>
        <v>0</v>
      </c>
      <c r="O295" s="428">
        <f>'Annexure IV-Vcosting sheet'!W295</f>
        <v>0</v>
      </c>
      <c r="P295" s="478">
        <f>'Annexure IV-Vcosting sheet'!X295</f>
        <v>0</v>
      </c>
      <c r="Q295" s="428">
        <f>'Annexure IV-Vcosting sheet'!Y295</f>
        <v>0</v>
      </c>
      <c r="R295" s="428">
        <f>'Annexure IV-Vcosting sheet'!AB295</f>
        <v>0</v>
      </c>
      <c r="S295" s="478">
        <f>'Annexure IV-Vcosting sheet'!AC295</f>
        <v>0</v>
      </c>
      <c r="T295" s="428">
        <f>'Annexure IV-Vcosting sheet'!AD295</f>
        <v>0</v>
      </c>
      <c r="U295" s="478">
        <f>'Annexure IV-Vcosting sheet'!AE295</f>
        <v>0</v>
      </c>
      <c r="V295" s="428">
        <f>'Annexure IV-Vcosting sheet'!AF295</f>
        <v>0</v>
      </c>
      <c r="W295" s="455"/>
    </row>
    <row r="296" spans="1:23">
      <c r="A296" s="428">
        <f t="shared" si="22"/>
        <v>12.069999999999999</v>
      </c>
      <c r="B296" s="434" t="s">
        <v>190</v>
      </c>
      <c r="C296" s="478">
        <f>'Annexure IV-Vcosting sheet'!C296</f>
        <v>0</v>
      </c>
      <c r="D296" s="428">
        <f>'Annexure IV-Vcosting sheet'!D296</f>
        <v>0</v>
      </c>
      <c r="E296" s="478">
        <f>'Annexure IV-Vcosting sheet'!I296</f>
        <v>0</v>
      </c>
      <c r="F296" s="428">
        <f>'Annexure IV-Vcosting sheet'!J296</f>
        <v>0</v>
      </c>
      <c r="G296" s="469">
        <f>'Annexure IV-Vcosting sheet'!K296</f>
        <v>0</v>
      </c>
      <c r="H296" s="469">
        <f>'Annexure IV-Vcosting sheet'!L296</f>
        <v>0</v>
      </c>
      <c r="I296" s="478">
        <f>'Annexure IV-Vcosting sheet'!O296</f>
        <v>0</v>
      </c>
      <c r="J296" s="428">
        <f>'Annexure IV-Vcosting sheet'!P296</f>
        <v>0</v>
      </c>
      <c r="K296" s="428">
        <f>'Annexure IV-Vcosting sheet'!S296</f>
        <v>0</v>
      </c>
      <c r="L296" s="478">
        <f>'Annexure IV-Vcosting sheet'!T296</f>
        <v>0</v>
      </c>
      <c r="M296" s="428">
        <f>'Annexure IV-Vcosting sheet'!U296</f>
        <v>0</v>
      </c>
      <c r="N296" s="478">
        <f>'Annexure IV-Vcosting sheet'!V296</f>
        <v>0</v>
      </c>
      <c r="O296" s="428">
        <f>'Annexure IV-Vcosting sheet'!W296</f>
        <v>0</v>
      </c>
      <c r="P296" s="478">
        <f>'Annexure IV-Vcosting sheet'!X296</f>
        <v>0</v>
      </c>
      <c r="Q296" s="428">
        <f>'Annexure IV-Vcosting sheet'!Y296</f>
        <v>0</v>
      </c>
      <c r="R296" s="428">
        <f>'Annexure IV-Vcosting sheet'!AB296</f>
        <v>0</v>
      </c>
      <c r="S296" s="478">
        <f>'Annexure IV-Vcosting sheet'!AC296</f>
        <v>0</v>
      </c>
      <c r="T296" s="428">
        <f>'Annexure IV-Vcosting sheet'!AD296</f>
        <v>0</v>
      </c>
      <c r="U296" s="478">
        <f>'Annexure IV-Vcosting sheet'!AE296</f>
        <v>0</v>
      </c>
      <c r="V296" s="428">
        <f>'Annexure IV-Vcosting sheet'!AF296</f>
        <v>0</v>
      </c>
      <c r="W296" s="434"/>
    </row>
    <row r="297" spans="1:23">
      <c r="A297" s="428"/>
      <c r="B297" s="430" t="s">
        <v>102</v>
      </c>
      <c r="C297" s="478">
        <f>'Annexure IV-Vcosting sheet'!C297</f>
        <v>1</v>
      </c>
      <c r="D297" s="428">
        <f>'Annexure IV-Vcosting sheet'!D297</f>
        <v>33.905999999999999</v>
      </c>
      <c r="E297" s="478">
        <f>'Annexure IV-Vcosting sheet'!I297</f>
        <v>1</v>
      </c>
      <c r="F297" s="428">
        <f>'Annexure IV-Vcosting sheet'!J297</f>
        <v>31.991999999999997</v>
      </c>
      <c r="G297" s="479">
        <f>E297/C297</f>
        <v>1</v>
      </c>
      <c r="H297" s="479">
        <f>F297/D297</f>
        <v>0.94354981419217832</v>
      </c>
      <c r="I297" s="478">
        <f>'Annexure IV-Vcosting sheet'!O297</f>
        <v>0</v>
      </c>
      <c r="J297" s="428">
        <f>'Annexure IV-Vcosting sheet'!P297</f>
        <v>0</v>
      </c>
      <c r="K297" s="428">
        <f>'Annexure IV-Vcosting sheet'!S297</f>
        <v>0</v>
      </c>
      <c r="L297" s="478">
        <f>'Annexure IV-Vcosting sheet'!T297</f>
        <v>1</v>
      </c>
      <c r="M297" s="428">
        <f>'Annexure IV-Vcosting sheet'!U297</f>
        <v>55.104800000000004</v>
      </c>
      <c r="N297" s="478">
        <f>'Annexure IV-Vcosting sheet'!V297</f>
        <v>1</v>
      </c>
      <c r="O297" s="428">
        <f>'Annexure IV-Vcosting sheet'!W297</f>
        <v>55.104800000000004</v>
      </c>
      <c r="P297" s="478">
        <f>'Annexure IV-Vcosting sheet'!X297</f>
        <v>0</v>
      </c>
      <c r="Q297" s="428">
        <f>'Annexure IV-Vcosting sheet'!Y297</f>
        <v>0</v>
      </c>
      <c r="R297" s="428">
        <f>'Annexure IV-Vcosting sheet'!AB297</f>
        <v>0</v>
      </c>
      <c r="S297" s="478">
        <f>'Annexure IV-Vcosting sheet'!AC297</f>
        <v>1</v>
      </c>
      <c r="T297" s="428">
        <f>'Annexure IV-Vcosting sheet'!AD297</f>
        <v>55.104800000000004</v>
      </c>
      <c r="U297" s="478">
        <f>'Annexure IV-Vcosting sheet'!AE297</f>
        <v>1</v>
      </c>
      <c r="V297" s="428">
        <f>'Annexure IV-Vcosting sheet'!AF297</f>
        <v>55.104800000000004</v>
      </c>
      <c r="W297" s="430"/>
    </row>
    <row r="298" spans="1:23" ht="18">
      <c r="A298" s="431">
        <v>13</v>
      </c>
      <c r="B298" s="429" t="s">
        <v>191</v>
      </c>
      <c r="C298" s="478">
        <f>'Annexure IV-Vcosting sheet'!C298</f>
        <v>0</v>
      </c>
      <c r="D298" s="428">
        <f>'Annexure IV-Vcosting sheet'!D298</f>
        <v>0</v>
      </c>
      <c r="E298" s="478">
        <f>'Annexure IV-Vcosting sheet'!I298</f>
        <v>0</v>
      </c>
      <c r="F298" s="428">
        <f>'Annexure IV-Vcosting sheet'!J298</f>
        <v>0</v>
      </c>
      <c r="G298" s="469">
        <f>'Annexure IV-Vcosting sheet'!K298</f>
        <v>0</v>
      </c>
      <c r="H298" s="469">
        <f>'Annexure IV-Vcosting sheet'!L298</f>
        <v>0</v>
      </c>
      <c r="I298" s="478">
        <f>'Annexure IV-Vcosting sheet'!O298</f>
        <v>0</v>
      </c>
      <c r="J298" s="428">
        <f>'Annexure IV-Vcosting sheet'!P298</f>
        <v>0</v>
      </c>
      <c r="K298" s="428">
        <f>'Annexure IV-Vcosting sheet'!S298</f>
        <v>0</v>
      </c>
      <c r="L298" s="478">
        <f>'Annexure IV-Vcosting sheet'!T298</f>
        <v>0</v>
      </c>
      <c r="M298" s="428">
        <f>'Annexure IV-Vcosting sheet'!U298</f>
        <v>0</v>
      </c>
      <c r="N298" s="478">
        <f>'Annexure IV-Vcosting sheet'!V298</f>
        <v>0</v>
      </c>
      <c r="O298" s="428">
        <f>'Annexure IV-Vcosting sheet'!W298</f>
        <v>0</v>
      </c>
      <c r="P298" s="478">
        <f>'Annexure IV-Vcosting sheet'!X298</f>
        <v>0</v>
      </c>
      <c r="Q298" s="428">
        <f>'Annexure IV-Vcosting sheet'!Y298</f>
        <v>0</v>
      </c>
      <c r="R298" s="428">
        <f>'Annexure IV-Vcosting sheet'!AB298</f>
        <v>0</v>
      </c>
      <c r="S298" s="478">
        <f>'Annexure IV-Vcosting sheet'!AC298</f>
        <v>0</v>
      </c>
      <c r="T298" s="428">
        <f>'Annexure IV-Vcosting sheet'!AD298</f>
        <v>0</v>
      </c>
      <c r="U298" s="478">
        <f>'Annexure IV-Vcosting sheet'!AE298</f>
        <v>0</v>
      </c>
      <c r="V298" s="428">
        <f>'Annexure IV-Vcosting sheet'!AF298</f>
        <v>0</v>
      </c>
      <c r="W298" s="429"/>
    </row>
    <row r="299" spans="1:23" ht="18">
      <c r="A299" s="428">
        <v>13.01</v>
      </c>
      <c r="B299" s="433" t="s">
        <v>192</v>
      </c>
      <c r="C299" s="478">
        <f>'Annexure IV-Vcosting sheet'!C299</f>
        <v>0</v>
      </c>
      <c r="D299" s="428">
        <f>'Annexure IV-Vcosting sheet'!D299</f>
        <v>0</v>
      </c>
      <c r="E299" s="478">
        <f>'Annexure IV-Vcosting sheet'!I299</f>
        <v>0</v>
      </c>
      <c r="F299" s="428">
        <f>'Annexure IV-Vcosting sheet'!J299</f>
        <v>0</v>
      </c>
      <c r="G299" s="469">
        <f>'Annexure IV-Vcosting sheet'!K299</f>
        <v>0</v>
      </c>
      <c r="H299" s="469">
        <f>'Annexure IV-Vcosting sheet'!L299</f>
        <v>0</v>
      </c>
      <c r="I299" s="478">
        <f>'Annexure IV-Vcosting sheet'!O299</f>
        <v>0</v>
      </c>
      <c r="J299" s="428">
        <f>'Annexure IV-Vcosting sheet'!P299</f>
        <v>0</v>
      </c>
      <c r="K299" s="428">
        <f>'Annexure IV-Vcosting sheet'!S299</f>
        <v>0</v>
      </c>
      <c r="L299" s="478">
        <f>'Annexure IV-Vcosting sheet'!T299</f>
        <v>0</v>
      </c>
      <c r="M299" s="428">
        <f>'Annexure IV-Vcosting sheet'!U299</f>
        <v>0</v>
      </c>
      <c r="N299" s="478">
        <f>'Annexure IV-Vcosting sheet'!V299</f>
        <v>0</v>
      </c>
      <c r="O299" s="428">
        <f>'Annexure IV-Vcosting sheet'!W299</f>
        <v>0</v>
      </c>
      <c r="P299" s="478">
        <f>'Annexure IV-Vcosting sheet'!X299</f>
        <v>0</v>
      </c>
      <c r="Q299" s="428">
        <f>'Annexure IV-Vcosting sheet'!Y299</f>
        <v>0</v>
      </c>
      <c r="R299" s="428">
        <f>'Annexure IV-Vcosting sheet'!AB299</f>
        <v>0</v>
      </c>
      <c r="S299" s="478">
        <f>'Annexure IV-Vcosting sheet'!AC299</f>
        <v>0</v>
      </c>
      <c r="T299" s="428">
        <f>'Annexure IV-Vcosting sheet'!AD299</f>
        <v>0</v>
      </c>
      <c r="U299" s="478">
        <f>'Annexure IV-Vcosting sheet'!AE299</f>
        <v>0</v>
      </c>
      <c r="V299" s="428">
        <f>'Annexure IV-Vcosting sheet'!AF299</f>
        <v>0</v>
      </c>
      <c r="W299" s="433"/>
    </row>
    <row r="300" spans="1:23">
      <c r="A300" s="428">
        <f t="shared" ref="A300:A305" si="25">+A299+0.01</f>
        <v>13.02</v>
      </c>
      <c r="B300" s="449" t="s">
        <v>186</v>
      </c>
      <c r="C300" s="478">
        <f>'Annexure IV-Vcosting sheet'!C300</f>
        <v>0</v>
      </c>
      <c r="D300" s="428">
        <f>'Annexure IV-Vcosting sheet'!D300</f>
        <v>0</v>
      </c>
      <c r="E300" s="478">
        <f>'Annexure IV-Vcosting sheet'!I300</f>
        <v>0</v>
      </c>
      <c r="F300" s="428">
        <f>'Annexure IV-Vcosting sheet'!J300</f>
        <v>0</v>
      </c>
      <c r="G300" s="469">
        <f>'Annexure IV-Vcosting sheet'!K300</f>
        <v>0</v>
      </c>
      <c r="H300" s="469">
        <f>'Annexure IV-Vcosting sheet'!L300</f>
        <v>0</v>
      </c>
      <c r="I300" s="478">
        <f>'Annexure IV-Vcosting sheet'!O300</f>
        <v>0</v>
      </c>
      <c r="J300" s="428">
        <f>'Annexure IV-Vcosting sheet'!P300</f>
        <v>0</v>
      </c>
      <c r="K300" s="428">
        <f>'Annexure IV-Vcosting sheet'!S300</f>
        <v>0</v>
      </c>
      <c r="L300" s="478">
        <f>'Annexure IV-Vcosting sheet'!T300</f>
        <v>0</v>
      </c>
      <c r="M300" s="428">
        <f>'Annexure IV-Vcosting sheet'!U300</f>
        <v>0</v>
      </c>
      <c r="N300" s="478">
        <f>'Annexure IV-Vcosting sheet'!V300</f>
        <v>0</v>
      </c>
      <c r="O300" s="428">
        <f>'Annexure IV-Vcosting sheet'!W300</f>
        <v>0</v>
      </c>
      <c r="P300" s="478">
        <f>'Annexure IV-Vcosting sheet'!X300</f>
        <v>0</v>
      </c>
      <c r="Q300" s="428">
        <f>'Annexure IV-Vcosting sheet'!Y300</f>
        <v>0</v>
      </c>
      <c r="R300" s="428">
        <f>'Annexure IV-Vcosting sheet'!AB300</f>
        <v>0</v>
      </c>
      <c r="S300" s="478">
        <f>'Annexure IV-Vcosting sheet'!AC300</f>
        <v>0</v>
      </c>
      <c r="T300" s="428">
        <f>'Annexure IV-Vcosting sheet'!AD300</f>
        <v>0</v>
      </c>
      <c r="U300" s="478">
        <f>'Annexure IV-Vcosting sheet'!AE300</f>
        <v>0</v>
      </c>
      <c r="V300" s="428">
        <f>'Annexure IV-Vcosting sheet'!AF300</f>
        <v>0</v>
      </c>
      <c r="W300" s="449"/>
    </row>
    <row r="301" spans="1:23" ht="18">
      <c r="A301" s="428">
        <f t="shared" si="25"/>
        <v>13.03</v>
      </c>
      <c r="B301" s="449" t="s">
        <v>576</v>
      </c>
      <c r="C301" s="478">
        <f>'Annexure IV-Vcosting sheet'!C301</f>
        <v>0</v>
      </c>
      <c r="D301" s="428">
        <f>'Annexure IV-Vcosting sheet'!D301</f>
        <v>0</v>
      </c>
      <c r="E301" s="478">
        <f>'Annexure IV-Vcosting sheet'!I301</f>
        <v>0</v>
      </c>
      <c r="F301" s="428">
        <f>'Annexure IV-Vcosting sheet'!J301</f>
        <v>0</v>
      </c>
      <c r="G301" s="469">
        <f>'Annexure IV-Vcosting sheet'!K301</f>
        <v>0</v>
      </c>
      <c r="H301" s="469">
        <f>'Annexure IV-Vcosting sheet'!L301</f>
        <v>0</v>
      </c>
      <c r="I301" s="478">
        <f>'Annexure IV-Vcosting sheet'!O301</f>
        <v>0</v>
      </c>
      <c r="J301" s="428">
        <f>'Annexure IV-Vcosting sheet'!P301</f>
        <v>0</v>
      </c>
      <c r="K301" s="428">
        <f>'Annexure IV-Vcosting sheet'!S301</f>
        <v>0</v>
      </c>
      <c r="L301" s="478">
        <f>'Annexure IV-Vcosting sheet'!T301</f>
        <v>0</v>
      </c>
      <c r="M301" s="428">
        <f>'Annexure IV-Vcosting sheet'!U301</f>
        <v>0</v>
      </c>
      <c r="N301" s="478">
        <f>'Annexure IV-Vcosting sheet'!V301</f>
        <v>0</v>
      </c>
      <c r="O301" s="428">
        <f>'Annexure IV-Vcosting sheet'!W301</f>
        <v>0</v>
      </c>
      <c r="P301" s="478">
        <f>'Annexure IV-Vcosting sheet'!X301</f>
        <v>0</v>
      </c>
      <c r="Q301" s="428">
        <f>'Annexure IV-Vcosting sheet'!Y301</f>
        <v>0</v>
      </c>
      <c r="R301" s="428">
        <f>'Annexure IV-Vcosting sheet'!AB301</f>
        <v>0</v>
      </c>
      <c r="S301" s="478">
        <f>'Annexure IV-Vcosting sheet'!AC301</f>
        <v>0</v>
      </c>
      <c r="T301" s="428">
        <f>'Annexure IV-Vcosting sheet'!AD301</f>
        <v>0</v>
      </c>
      <c r="U301" s="478">
        <f>'Annexure IV-Vcosting sheet'!AE301</f>
        <v>0</v>
      </c>
      <c r="V301" s="428">
        <f>'Annexure IV-Vcosting sheet'!AF301</f>
        <v>0</v>
      </c>
      <c r="W301" s="449"/>
    </row>
    <row r="302" spans="1:23" s="454" customFormat="1">
      <c r="A302" s="451">
        <f t="shared" si="25"/>
        <v>13.04</v>
      </c>
      <c r="B302" s="452" t="s">
        <v>187</v>
      </c>
      <c r="C302" s="478">
        <f>'Annexure IV-Vcosting sheet'!C302</f>
        <v>11</v>
      </c>
      <c r="D302" s="428">
        <f>'Annexure IV-Vcosting sheet'!D302</f>
        <v>1.1000000000000001</v>
      </c>
      <c r="E302" s="478">
        <f>'Annexure IV-Vcosting sheet'!I302</f>
        <v>11</v>
      </c>
      <c r="F302" s="428">
        <f>'Annexure IV-Vcosting sheet'!J302</f>
        <v>1.1000000000000001</v>
      </c>
      <c r="G302" s="479">
        <f t="shared" ref="G302:G303" si="26">E302/C302</f>
        <v>1</v>
      </c>
      <c r="H302" s="479">
        <f t="shared" ref="H302:H303" si="27">F302/D302</f>
        <v>1</v>
      </c>
      <c r="I302" s="478">
        <f>'Annexure IV-Vcosting sheet'!O302</f>
        <v>0</v>
      </c>
      <c r="J302" s="428">
        <f>'Annexure IV-Vcosting sheet'!P302</f>
        <v>0</v>
      </c>
      <c r="K302" s="428">
        <f>'Annexure IV-Vcosting sheet'!S302</f>
        <v>0.1</v>
      </c>
      <c r="L302" s="478">
        <f>'Annexure IV-Vcosting sheet'!T302</f>
        <v>22</v>
      </c>
      <c r="M302" s="428">
        <f>'Annexure IV-Vcosting sheet'!U302</f>
        <v>2.2000000000000002</v>
      </c>
      <c r="N302" s="478">
        <f>'Annexure IV-Vcosting sheet'!V302</f>
        <v>22</v>
      </c>
      <c r="O302" s="428">
        <f>'Annexure IV-Vcosting sheet'!W302</f>
        <v>2.2000000000000002</v>
      </c>
      <c r="P302" s="478">
        <f>'Annexure IV-Vcosting sheet'!X302</f>
        <v>0</v>
      </c>
      <c r="Q302" s="428">
        <f>'Annexure IV-Vcosting sheet'!Y302</f>
        <v>0</v>
      </c>
      <c r="R302" s="428">
        <f>'Annexure IV-Vcosting sheet'!AB302</f>
        <v>0.1</v>
      </c>
      <c r="S302" s="478">
        <f>'Annexure IV-Vcosting sheet'!AC302</f>
        <v>22</v>
      </c>
      <c r="T302" s="428">
        <f>'Annexure IV-Vcosting sheet'!AD302</f>
        <v>2.2000000000000002</v>
      </c>
      <c r="U302" s="478">
        <f>'Annexure IV-Vcosting sheet'!AE302</f>
        <v>22</v>
      </c>
      <c r="V302" s="428">
        <f>'Annexure IV-Vcosting sheet'!AF302</f>
        <v>2.2000000000000002</v>
      </c>
      <c r="W302" s="453" t="s">
        <v>477</v>
      </c>
    </row>
    <row r="303" spans="1:23" s="454" customFormat="1">
      <c r="A303" s="451">
        <f t="shared" si="25"/>
        <v>13.049999999999999</v>
      </c>
      <c r="B303" s="455" t="s">
        <v>193</v>
      </c>
      <c r="C303" s="478">
        <f>'Annexure IV-Vcosting sheet'!C303</f>
        <v>22</v>
      </c>
      <c r="D303" s="428">
        <f>'Annexure IV-Vcosting sheet'!D303</f>
        <v>2.64</v>
      </c>
      <c r="E303" s="478">
        <f>'Annexure IV-Vcosting sheet'!I303</f>
        <v>12</v>
      </c>
      <c r="F303" s="428">
        <f>'Annexure IV-Vcosting sheet'!J303</f>
        <v>1.44</v>
      </c>
      <c r="G303" s="479">
        <f t="shared" si="26"/>
        <v>0.54545454545454541</v>
      </c>
      <c r="H303" s="479">
        <f t="shared" si="27"/>
        <v>0.54545454545454541</v>
      </c>
      <c r="I303" s="478">
        <f>'Annexure IV-Vcosting sheet'!O303</f>
        <v>0</v>
      </c>
      <c r="J303" s="428">
        <f>'Annexure IV-Vcosting sheet'!P303</f>
        <v>0</v>
      </c>
      <c r="K303" s="428">
        <f>'Annexure IV-Vcosting sheet'!S303</f>
        <v>0.12</v>
      </c>
      <c r="L303" s="478">
        <f>'Annexure IV-Vcosting sheet'!T303</f>
        <v>22</v>
      </c>
      <c r="M303" s="428">
        <f>'Annexure IV-Vcosting sheet'!U303</f>
        <v>2.6399999999999997</v>
      </c>
      <c r="N303" s="478">
        <f>'Annexure IV-Vcosting sheet'!V303</f>
        <v>22</v>
      </c>
      <c r="O303" s="428">
        <f>'Annexure IV-Vcosting sheet'!W303</f>
        <v>2.6399999999999997</v>
      </c>
      <c r="P303" s="478">
        <f>'Annexure IV-Vcosting sheet'!X303</f>
        <v>0</v>
      </c>
      <c r="Q303" s="428">
        <f>'Annexure IV-Vcosting sheet'!Y303</f>
        <v>0</v>
      </c>
      <c r="R303" s="428">
        <f>'Annexure IV-Vcosting sheet'!AB303</f>
        <v>0.12</v>
      </c>
      <c r="S303" s="478">
        <f>'Annexure IV-Vcosting sheet'!AC303</f>
        <v>22</v>
      </c>
      <c r="T303" s="428">
        <f>'Annexure IV-Vcosting sheet'!AD303</f>
        <v>2.6399999999999997</v>
      </c>
      <c r="U303" s="478">
        <f>'Annexure IV-Vcosting sheet'!AE303</f>
        <v>22</v>
      </c>
      <c r="V303" s="428">
        <f>'Annexure IV-Vcosting sheet'!AF303</f>
        <v>2.6399999999999997</v>
      </c>
      <c r="W303" s="453" t="s">
        <v>477</v>
      </c>
    </row>
    <row r="304" spans="1:23" s="454" customFormat="1">
      <c r="A304" s="451">
        <f t="shared" si="25"/>
        <v>13.059999999999999</v>
      </c>
      <c r="B304" s="455" t="s">
        <v>189</v>
      </c>
      <c r="C304" s="478">
        <f>'Annexure IV-Vcosting sheet'!C304</f>
        <v>0</v>
      </c>
      <c r="D304" s="428">
        <f>'Annexure IV-Vcosting sheet'!D304</f>
        <v>0</v>
      </c>
      <c r="E304" s="478">
        <f>'Annexure IV-Vcosting sheet'!I304</f>
        <v>0</v>
      </c>
      <c r="F304" s="428">
        <f>'Annexure IV-Vcosting sheet'!J304</f>
        <v>0</v>
      </c>
      <c r="G304" s="469">
        <f>'Annexure IV-Vcosting sheet'!K304</f>
        <v>0</v>
      </c>
      <c r="H304" s="469">
        <f>'Annexure IV-Vcosting sheet'!L304</f>
        <v>0</v>
      </c>
      <c r="I304" s="478">
        <f>'Annexure IV-Vcosting sheet'!O304</f>
        <v>0</v>
      </c>
      <c r="J304" s="428">
        <f>'Annexure IV-Vcosting sheet'!P304</f>
        <v>0</v>
      </c>
      <c r="K304" s="428">
        <f>'Annexure IV-Vcosting sheet'!S304</f>
        <v>0</v>
      </c>
      <c r="L304" s="478">
        <f>'Annexure IV-Vcosting sheet'!T304</f>
        <v>0</v>
      </c>
      <c r="M304" s="428">
        <f>'Annexure IV-Vcosting sheet'!U304</f>
        <v>0</v>
      </c>
      <c r="N304" s="478">
        <f>'Annexure IV-Vcosting sheet'!V304</f>
        <v>0</v>
      </c>
      <c r="O304" s="428">
        <f>'Annexure IV-Vcosting sheet'!W304</f>
        <v>0</v>
      </c>
      <c r="P304" s="478">
        <f>'Annexure IV-Vcosting sheet'!X304</f>
        <v>0</v>
      </c>
      <c r="Q304" s="428">
        <f>'Annexure IV-Vcosting sheet'!Y304</f>
        <v>0</v>
      </c>
      <c r="R304" s="428">
        <f>'Annexure IV-Vcosting sheet'!AB304</f>
        <v>0</v>
      </c>
      <c r="S304" s="478">
        <f>'Annexure IV-Vcosting sheet'!AC304</f>
        <v>0</v>
      </c>
      <c r="T304" s="428">
        <f>'Annexure IV-Vcosting sheet'!AD304</f>
        <v>0</v>
      </c>
      <c r="U304" s="478">
        <f>'Annexure IV-Vcosting sheet'!AE304</f>
        <v>0</v>
      </c>
      <c r="V304" s="428">
        <f>'Annexure IV-Vcosting sheet'!AF304</f>
        <v>0</v>
      </c>
      <c r="W304" s="455"/>
    </row>
    <row r="305" spans="1:23" s="454" customFormat="1">
      <c r="A305" s="451">
        <f t="shared" si="25"/>
        <v>13.069999999999999</v>
      </c>
      <c r="B305" s="453" t="s">
        <v>190</v>
      </c>
      <c r="C305" s="478">
        <f>'Annexure IV-Vcosting sheet'!C305</f>
        <v>0</v>
      </c>
      <c r="D305" s="428">
        <f>'Annexure IV-Vcosting sheet'!D305</f>
        <v>0</v>
      </c>
      <c r="E305" s="478">
        <f>'Annexure IV-Vcosting sheet'!I305</f>
        <v>0</v>
      </c>
      <c r="F305" s="428">
        <f>'Annexure IV-Vcosting sheet'!J305</f>
        <v>0</v>
      </c>
      <c r="G305" s="469">
        <f>'Annexure IV-Vcosting sheet'!K305</f>
        <v>0</v>
      </c>
      <c r="H305" s="469">
        <f>'Annexure IV-Vcosting sheet'!L305</f>
        <v>0</v>
      </c>
      <c r="I305" s="478">
        <f>'Annexure IV-Vcosting sheet'!O305</f>
        <v>0</v>
      </c>
      <c r="J305" s="428">
        <f>'Annexure IV-Vcosting sheet'!P305</f>
        <v>0</v>
      </c>
      <c r="K305" s="428">
        <f>'Annexure IV-Vcosting sheet'!S305</f>
        <v>0</v>
      </c>
      <c r="L305" s="478">
        <f>'Annexure IV-Vcosting sheet'!T305</f>
        <v>0</v>
      </c>
      <c r="M305" s="428">
        <f>'Annexure IV-Vcosting sheet'!U305</f>
        <v>0</v>
      </c>
      <c r="N305" s="478">
        <f>'Annexure IV-Vcosting sheet'!V305</f>
        <v>0</v>
      </c>
      <c r="O305" s="428">
        <f>'Annexure IV-Vcosting sheet'!W305</f>
        <v>0</v>
      </c>
      <c r="P305" s="478">
        <f>'Annexure IV-Vcosting sheet'!X305</f>
        <v>0</v>
      </c>
      <c r="Q305" s="428">
        <f>'Annexure IV-Vcosting sheet'!Y305</f>
        <v>0</v>
      </c>
      <c r="R305" s="428">
        <f>'Annexure IV-Vcosting sheet'!AB305</f>
        <v>0</v>
      </c>
      <c r="S305" s="478">
        <f>'Annexure IV-Vcosting sheet'!AC305</f>
        <v>0</v>
      </c>
      <c r="T305" s="428">
        <f>'Annexure IV-Vcosting sheet'!AD305</f>
        <v>0</v>
      </c>
      <c r="U305" s="478">
        <f>'Annexure IV-Vcosting sheet'!AE305</f>
        <v>0</v>
      </c>
      <c r="V305" s="428">
        <f>'Annexure IV-Vcosting sheet'!AF305</f>
        <v>0</v>
      </c>
      <c r="W305" s="453"/>
    </row>
    <row r="306" spans="1:23" s="454" customFormat="1">
      <c r="A306" s="451"/>
      <c r="B306" s="462" t="s">
        <v>102</v>
      </c>
      <c r="C306" s="478">
        <f>'Annexure IV-Vcosting sheet'!C306</f>
        <v>22</v>
      </c>
      <c r="D306" s="428">
        <f>'Annexure IV-Vcosting sheet'!D306</f>
        <v>3.74</v>
      </c>
      <c r="E306" s="478">
        <f>'Annexure IV-Vcosting sheet'!I306</f>
        <v>11</v>
      </c>
      <c r="F306" s="428">
        <f>'Annexure IV-Vcosting sheet'!J306</f>
        <v>2.54</v>
      </c>
      <c r="G306" s="479">
        <f>E306/C306</f>
        <v>0.5</v>
      </c>
      <c r="H306" s="479">
        <f>F306/D306</f>
        <v>0.67914438502673791</v>
      </c>
      <c r="I306" s="478">
        <f>'Annexure IV-Vcosting sheet'!O306</f>
        <v>0</v>
      </c>
      <c r="J306" s="428">
        <f>'Annexure IV-Vcosting sheet'!P306</f>
        <v>0</v>
      </c>
      <c r="K306" s="428">
        <f>'Annexure IV-Vcosting sheet'!S306</f>
        <v>0</v>
      </c>
      <c r="L306" s="478">
        <f>'Annexure IV-Vcosting sheet'!T306</f>
        <v>22</v>
      </c>
      <c r="M306" s="428">
        <f>'Annexure IV-Vcosting sheet'!U306</f>
        <v>4.84</v>
      </c>
      <c r="N306" s="478">
        <f>'Annexure IV-Vcosting sheet'!V306</f>
        <v>22</v>
      </c>
      <c r="O306" s="428">
        <f>'Annexure IV-Vcosting sheet'!W306</f>
        <v>4.84</v>
      </c>
      <c r="P306" s="478">
        <f>'Annexure IV-Vcosting sheet'!X306</f>
        <v>0</v>
      </c>
      <c r="Q306" s="428">
        <f>'Annexure IV-Vcosting sheet'!Y306</f>
        <v>0</v>
      </c>
      <c r="R306" s="428">
        <f>'Annexure IV-Vcosting sheet'!AB306</f>
        <v>0</v>
      </c>
      <c r="S306" s="478">
        <f>'Annexure IV-Vcosting sheet'!AC306</f>
        <v>22</v>
      </c>
      <c r="T306" s="428">
        <f>'Annexure IV-Vcosting sheet'!AD306</f>
        <v>4.84</v>
      </c>
      <c r="U306" s="478">
        <f>'Annexure IV-Vcosting sheet'!AE306</f>
        <v>22</v>
      </c>
      <c r="V306" s="428">
        <f>'Annexure IV-Vcosting sheet'!AF306</f>
        <v>4.84</v>
      </c>
      <c r="W306" s="462"/>
    </row>
    <row r="307" spans="1:23" s="454" customFormat="1" ht="18">
      <c r="A307" s="464">
        <v>14</v>
      </c>
      <c r="B307" s="465" t="s">
        <v>194</v>
      </c>
      <c r="C307" s="478">
        <f>'Annexure IV-Vcosting sheet'!C307</f>
        <v>0</v>
      </c>
      <c r="D307" s="428">
        <f>'Annexure IV-Vcosting sheet'!D307</f>
        <v>0</v>
      </c>
      <c r="E307" s="478">
        <f>'Annexure IV-Vcosting sheet'!I307</f>
        <v>0</v>
      </c>
      <c r="F307" s="428">
        <f>'Annexure IV-Vcosting sheet'!J307</f>
        <v>0</v>
      </c>
      <c r="G307" s="469">
        <f>'Annexure IV-Vcosting sheet'!K307</f>
        <v>0</v>
      </c>
      <c r="H307" s="469">
        <f>'Annexure IV-Vcosting sheet'!L307</f>
        <v>0</v>
      </c>
      <c r="I307" s="478">
        <f>'Annexure IV-Vcosting sheet'!O307</f>
        <v>0</v>
      </c>
      <c r="J307" s="428">
        <f>'Annexure IV-Vcosting sheet'!P307</f>
        <v>0</v>
      </c>
      <c r="K307" s="428">
        <f>'Annexure IV-Vcosting sheet'!S307</f>
        <v>0</v>
      </c>
      <c r="L307" s="478">
        <f>'Annexure IV-Vcosting sheet'!T307</f>
        <v>0</v>
      </c>
      <c r="M307" s="428">
        <f>'Annexure IV-Vcosting sheet'!U307</f>
        <v>0</v>
      </c>
      <c r="N307" s="478">
        <f>'Annexure IV-Vcosting sheet'!V307</f>
        <v>0</v>
      </c>
      <c r="O307" s="428">
        <f>'Annexure IV-Vcosting sheet'!W307</f>
        <v>0</v>
      </c>
      <c r="P307" s="478">
        <f>'Annexure IV-Vcosting sheet'!X307</f>
        <v>0</v>
      </c>
      <c r="Q307" s="428">
        <f>'Annexure IV-Vcosting sheet'!Y307</f>
        <v>0</v>
      </c>
      <c r="R307" s="428">
        <f>'Annexure IV-Vcosting sheet'!AB307</f>
        <v>0</v>
      </c>
      <c r="S307" s="478">
        <f>'Annexure IV-Vcosting sheet'!AC307</f>
        <v>0</v>
      </c>
      <c r="T307" s="428">
        <f>'Annexure IV-Vcosting sheet'!AD307</f>
        <v>0</v>
      </c>
      <c r="U307" s="478">
        <f>'Annexure IV-Vcosting sheet'!AE307</f>
        <v>0</v>
      </c>
      <c r="V307" s="428">
        <f>'Annexure IV-Vcosting sheet'!AF307</f>
        <v>0</v>
      </c>
      <c r="W307" s="465"/>
    </row>
    <row r="308" spans="1:23" s="454" customFormat="1" ht="27">
      <c r="A308" s="451">
        <v>14.01</v>
      </c>
      <c r="B308" s="452" t="s">
        <v>195</v>
      </c>
      <c r="C308" s="478">
        <f>'Annexure IV-Vcosting sheet'!C308</f>
        <v>1</v>
      </c>
      <c r="D308" s="428">
        <f>'Annexure IV-Vcosting sheet'!D308</f>
        <v>50</v>
      </c>
      <c r="E308" s="478">
        <f>'Annexure IV-Vcosting sheet'!I308</f>
        <v>0</v>
      </c>
      <c r="F308" s="428">
        <f>'Annexure IV-Vcosting sheet'!J308</f>
        <v>0</v>
      </c>
      <c r="G308" s="479">
        <f>E308/C308</f>
        <v>0</v>
      </c>
      <c r="H308" s="479">
        <f>F308/D308</f>
        <v>0</v>
      </c>
      <c r="I308" s="478">
        <f>'Annexure IV-Vcosting sheet'!O308</f>
        <v>0</v>
      </c>
      <c r="J308" s="428">
        <f>'Annexure IV-Vcosting sheet'!P308</f>
        <v>0</v>
      </c>
      <c r="K308" s="428">
        <f>'Annexure IV-Vcosting sheet'!S308</f>
        <v>0</v>
      </c>
      <c r="L308" s="478">
        <f>'Annexure IV-Vcosting sheet'!T308</f>
        <v>1</v>
      </c>
      <c r="M308" s="428">
        <f>'Annexure IV-Vcosting sheet'!U308</f>
        <v>50</v>
      </c>
      <c r="N308" s="478">
        <f>'Annexure IV-Vcosting sheet'!V308</f>
        <v>1</v>
      </c>
      <c r="O308" s="428">
        <f>'Annexure IV-Vcosting sheet'!W308</f>
        <v>50</v>
      </c>
      <c r="P308" s="478">
        <f>'Annexure IV-Vcosting sheet'!X308</f>
        <v>0</v>
      </c>
      <c r="Q308" s="428">
        <f>'Annexure IV-Vcosting sheet'!Y308</f>
        <v>0</v>
      </c>
      <c r="R308" s="428">
        <f>'Annexure IV-Vcosting sheet'!AB308</f>
        <v>0</v>
      </c>
      <c r="S308" s="478">
        <f>'Annexure IV-Vcosting sheet'!AC308</f>
        <v>1</v>
      </c>
      <c r="T308" s="428">
        <f>'Annexure IV-Vcosting sheet'!AD308</f>
        <v>50</v>
      </c>
      <c r="U308" s="478">
        <f>'Annexure IV-Vcosting sheet'!AE308</f>
        <v>1</v>
      </c>
      <c r="V308" s="428">
        <f>'Annexure IV-Vcosting sheet'!AF308</f>
        <v>50</v>
      </c>
      <c r="W308" s="452" t="s">
        <v>547</v>
      </c>
    </row>
    <row r="309" spans="1:23">
      <c r="A309" s="428"/>
      <c r="B309" s="433" t="s">
        <v>196</v>
      </c>
      <c r="C309" s="478">
        <f>'Annexure IV-Vcosting sheet'!C309</f>
        <v>0</v>
      </c>
      <c r="D309" s="428">
        <f>'Annexure IV-Vcosting sheet'!D309</f>
        <v>0</v>
      </c>
      <c r="E309" s="478">
        <f>'Annexure IV-Vcosting sheet'!I309</f>
        <v>0</v>
      </c>
      <c r="F309" s="428">
        <f>'Annexure IV-Vcosting sheet'!J309</f>
        <v>0</v>
      </c>
      <c r="G309" s="469">
        <f>'Annexure IV-Vcosting sheet'!K309</f>
        <v>0</v>
      </c>
      <c r="H309" s="469">
        <f>'Annexure IV-Vcosting sheet'!L309</f>
        <v>0</v>
      </c>
      <c r="I309" s="478">
        <f>'Annexure IV-Vcosting sheet'!O309</f>
        <v>0</v>
      </c>
      <c r="J309" s="428">
        <f>'Annexure IV-Vcosting sheet'!P309</f>
        <v>0</v>
      </c>
      <c r="K309" s="428">
        <f>'Annexure IV-Vcosting sheet'!S309</f>
        <v>0</v>
      </c>
      <c r="L309" s="478">
        <f>'Annexure IV-Vcosting sheet'!T309</f>
        <v>0</v>
      </c>
      <c r="M309" s="428">
        <f>'Annexure IV-Vcosting sheet'!U309</f>
        <v>0</v>
      </c>
      <c r="N309" s="478">
        <f>'Annexure IV-Vcosting sheet'!V309</f>
        <v>0</v>
      </c>
      <c r="O309" s="428">
        <f>'Annexure IV-Vcosting sheet'!W309</f>
        <v>0</v>
      </c>
      <c r="P309" s="478">
        <f>'Annexure IV-Vcosting sheet'!X309</f>
        <v>0</v>
      </c>
      <c r="Q309" s="428">
        <f>'Annexure IV-Vcosting sheet'!Y309</f>
        <v>0</v>
      </c>
      <c r="R309" s="428">
        <f>'Annexure IV-Vcosting sheet'!AB309</f>
        <v>0</v>
      </c>
      <c r="S309" s="478">
        <f>'Annexure IV-Vcosting sheet'!AC309</f>
        <v>0</v>
      </c>
      <c r="T309" s="428">
        <f>'Annexure IV-Vcosting sheet'!AD309</f>
        <v>0</v>
      </c>
      <c r="U309" s="478">
        <f>'Annexure IV-Vcosting sheet'!AE309</f>
        <v>0</v>
      </c>
      <c r="V309" s="428">
        <f>'Annexure IV-Vcosting sheet'!AF309</f>
        <v>0</v>
      </c>
      <c r="W309" s="433"/>
    </row>
    <row r="310" spans="1:23">
      <c r="A310" s="428"/>
      <c r="B310" s="433" t="s">
        <v>197</v>
      </c>
      <c r="C310" s="478">
        <f>'Annexure IV-Vcosting sheet'!C310</f>
        <v>0</v>
      </c>
      <c r="D310" s="428">
        <f>'Annexure IV-Vcosting sheet'!D310</f>
        <v>0</v>
      </c>
      <c r="E310" s="478">
        <f>'Annexure IV-Vcosting sheet'!I310</f>
        <v>0</v>
      </c>
      <c r="F310" s="428">
        <f>'Annexure IV-Vcosting sheet'!J310</f>
        <v>0</v>
      </c>
      <c r="G310" s="469">
        <f>'Annexure IV-Vcosting sheet'!K310</f>
        <v>0</v>
      </c>
      <c r="H310" s="469">
        <f>'Annexure IV-Vcosting sheet'!L310</f>
        <v>0</v>
      </c>
      <c r="I310" s="478">
        <f>'Annexure IV-Vcosting sheet'!O310</f>
        <v>0</v>
      </c>
      <c r="J310" s="428">
        <f>'Annexure IV-Vcosting sheet'!P310</f>
        <v>0</v>
      </c>
      <c r="K310" s="428">
        <f>'Annexure IV-Vcosting sheet'!S310</f>
        <v>0</v>
      </c>
      <c r="L310" s="478">
        <f>'Annexure IV-Vcosting sheet'!T310</f>
        <v>0</v>
      </c>
      <c r="M310" s="428">
        <f>'Annexure IV-Vcosting sheet'!U310</f>
        <v>0</v>
      </c>
      <c r="N310" s="478">
        <f>'Annexure IV-Vcosting sheet'!V310</f>
        <v>0</v>
      </c>
      <c r="O310" s="428">
        <f>'Annexure IV-Vcosting sheet'!W310</f>
        <v>0</v>
      </c>
      <c r="P310" s="478">
        <f>'Annexure IV-Vcosting sheet'!X310</f>
        <v>0</v>
      </c>
      <c r="Q310" s="428">
        <f>'Annexure IV-Vcosting sheet'!Y310</f>
        <v>0</v>
      </c>
      <c r="R310" s="428">
        <f>'Annexure IV-Vcosting sheet'!AB310</f>
        <v>0</v>
      </c>
      <c r="S310" s="478">
        <f>'Annexure IV-Vcosting sheet'!AC310</f>
        <v>0</v>
      </c>
      <c r="T310" s="428">
        <f>'Annexure IV-Vcosting sheet'!AD310</f>
        <v>0</v>
      </c>
      <c r="U310" s="478">
        <f>'Annexure IV-Vcosting sheet'!AE310</f>
        <v>0</v>
      </c>
      <c r="V310" s="428">
        <f>'Annexure IV-Vcosting sheet'!AF310</f>
        <v>0</v>
      </c>
      <c r="W310" s="433"/>
    </row>
    <row r="311" spans="1:23">
      <c r="A311" s="428"/>
      <c r="B311" s="430" t="s">
        <v>100</v>
      </c>
      <c r="C311" s="478">
        <f>'Annexure IV-Vcosting sheet'!C311</f>
        <v>1</v>
      </c>
      <c r="D311" s="428">
        <f>'Annexure IV-Vcosting sheet'!D311</f>
        <v>50</v>
      </c>
      <c r="E311" s="478">
        <f>'Annexure IV-Vcosting sheet'!I311</f>
        <v>0</v>
      </c>
      <c r="F311" s="428">
        <f>'Annexure IV-Vcosting sheet'!J311</f>
        <v>0</v>
      </c>
      <c r="G311" s="479">
        <f>E311/C311</f>
        <v>0</v>
      </c>
      <c r="H311" s="479">
        <f>F311/D311</f>
        <v>0</v>
      </c>
      <c r="I311" s="478">
        <f>'Annexure IV-Vcosting sheet'!O311</f>
        <v>0</v>
      </c>
      <c r="J311" s="428">
        <f>'Annexure IV-Vcosting sheet'!P311</f>
        <v>0</v>
      </c>
      <c r="K311" s="428">
        <f>'Annexure IV-Vcosting sheet'!S311</f>
        <v>0</v>
      </c>
      <c r="L311" s="478">
        <f>'Annexure IV-Vcosting sheet'!T311</f>
        <v>1</v>
      </c>
      <c r="M311" s="428">
        <f>'Annexure IV-Vcosting sheet'!U311</f>
        <v>50</v>
      </c>
      <c r="N311" s="478">
        <f>'Annexure IV-Vcosting sheet'!V311</f>
        <v>1</v>
      </c>
      <c r="O311" s="428">
        <f>'Annexure IV-Vcosting sheet'!W311</f>
        <v>50</v>
      </c>
      <c r="P311" s="478">
        <f>'Annexure IV-Vcosting sheet'!X311</f>
        <v>0</v>
      </c>
      <c r="Q311" s="428">
        <f>'Annexure IV-Vcosting sheet'!Y311</f>
        <v>0</v>
      </c>
      <c r="R311" s="428">
        <f>'Annexure IV-Vcosting sheet'!AB311</f>
        <v>0</v>
      </c>
      <c r="S311" s="478">
        <f>'Annexure IV-Vcosting sheet'!AC311</f>
        <v>1</v>
      </c>
      <c r="T311" s="428">
        <f>'Annexure IV-Vcosting sheet'!AD311</f>
        <v>50</v>
      </c>
      <c r="U311" s="478">
        <f>'Annexure IV-Vcosting sheet'!AE311</f>
        <v>1</v>
      </c>
      <c r="V311" s="428">
        <f>'Annexure IV-Vcosting sheet'!AF311</f>
        <v>50</v>
      </c>
      <c r="W311" s="430"/>
    </row>
    <row r="312" spans="1:23">
      <c r="A312" s="431">
        <v>15</v>
      </c>
      <c r="B312" s="429" t="s">
        <v>198</v>
      </c>
      <c r="C312" s="478">
        <f>'Annexure IV-Vcosting sheet'!C312</f>
        <v>0</v>
      </c>
      <c r="D312" s="428">
        <f>'Annexure IV-Vcosting sheet'!D312</f>
        <v>0</v>
      </c>
      <c r="E312" s="478">
        <f>'Annexure IV-Vcosting sheet'!I312</f>
        <v>0</v>
      </c>
      <c r="F312" s="428">
        <f>'Annexure IV-Vcosting sheet'!J312</f>
        <v>0</v>
      </c>
      <c r="G312" s="469">
        <f>'Annexure IV-Vcosting sheet'!K312</f>
        <v>0</v>
      </c>
      <c r="H312" s="469">
        <f>'Annexure IV-Vcosting sheet'!L312</f>
        <v>0</v>
      </c>
      <c r="I312" s="478">
        <f>'Annexure IV-Vcosting sheet'!O312</f>
        <v>0</v>
      </c>
      <c r="J312" s="428">
        <f>'Annexure IV-Vcosting sheet'!P312</f>
        <v>0</v>
      </c>
      <c r="K312" s="428">
        <f>'Annexure IV-Vcosting sheet'!S312</f>
        <v>0</v>
      </c>
      <c r="L312" s="478">
        <f>'Annexure IV-Vcosting sheet'!T312</f>
        <v>0</v>
      </c>
      <c r="M312" s="428">
        <f>'Annexure IV-Vcosting sheet'!U312</f>
        <v>0</v>
      </c>
      <c r="N312" s="478">
        <f>'Annexure IV-Vcosting sheet'!V312</f>
        <v>0</v>
      </c>
      <c r="O312" s="428">
        <f>'Annexure IV-Vcosting sheet'!W312</f>
        <v>0</v>
      </c>
      <c r="P312" s="478">
        <f>'Annexure IV-Vcosting sheet'!X312</f>
        <v>0</v>
      </c>
      <c r="Q312" s="428">
        <f>'Annexure IV-Vcosting sheet'!Y312</f>
        <v>0</v>
      </c>
      <c r="R312" s="428">
        <f>'Annexure IV-Vcosting sheet'!AB312</f>
        <v>0</v>
      </c>
      <c r="S312" s="478">
        <f>'Annexure IV-Vcosting sheet'!AC312</f>
        <v>0</v>
      </c>
      <c r="T312" s="428">
        <f>'Annexure IV-Vcosting sheet'!AD312</f>
        <v>0</v>
      </c>
      <c r="U312" s="478">
        <f>'Annexure IV-Vcosting sheet'!AE312</f>
        <v>0</v>
      </c>
      <c r="V312" s="428">
        <f>'Annexure IV-Vcosting sheet'!AF312</f>
        <v>0</v>
      </c>
      <c r="W312" s="429"/>
    </row>
    <row r="313" spans="1:23">
      <c r="A313" s="428">
        <v>15.01</v>
      </c>
      <c r="B313" s="433" t="s">
        <v>199</v>
      </c>
      <c r="C313" s="478">
        <f>'Annexure IV-Vcosting sheet'!C313</f>
        <v>0</v>
      </c>
      <c r="D313" s="428">
        <f>'Annexure IV-Vcosting sheet'!D313</f>
        <v>0</v>
      </c>
      <c r="E313" s="478">
        <f>'Annexure IV-Vcosting sheet'!I313</f>
        <v>0</v>
      </c>
      <c r="F313" s="428">
        <f>'Annexure IV-Vcosting sheet'!J313</f>
        <v>0</v>
      </c>
      <c r="G313" s="469">
        <f>'Annexure IV-Vcosting sheet'!K313</f>
        <v>0</v>
      </c>
      <c r="H313" s="469">
        <f>'Annexure IV-Vcosting sheet'!L313</f>
        <v>0</v>
      </c>
      <c r="I313" s="478">
        <f>'Annexure IV-Vcosting sheet'!O313</f>
        <v>0</v>
      </c>
      <c r="J313" s="428">
        <f>'Annexure IV-Vcosting sheet'!P313</f>
        <v>0</v>
      </c>
      <c r="K313" s="428">
        <f>'Annexure IV-Vcosting sheet'!S313</f>
        <v>0</v>
      </c>
      <c r="L313" s="478">
        <f>'Annexure IV-Vcosting sheet'!T313</f>
        <v>0</v>
      </c>
      <c r="M313" s="428">
        <f>'Annexure IV-Vcosting sheet'!U313</f>
        <v>0</v>
      </c>
      <c r="N313" s="478">
        <f>'Annexure IV-Vcosting sheet'!V313</f>
        <v>0</v>
      </c>
      <c r="O313" s="428">
        <f>'Annexure IV-Vcosting sheet'!W313</f>
        <v>0</v>
      </c>
      <c r="P313" s="478">
        <f>'Annexure IV-Vcosting sheet'!X313</f>
        <v>0</v>
      </c>
      <c r="Q313" s="428">
        <f>'Annexure IV-Vcosting sheet'!Y313</f>
        <v>0</v>
      </c>
      <c r="R313" s="428">
        <f>'Annexure IV-Vcosting sheet'!AB313</f>
        <v>0</v>
      </c>
      <c r="S313" s="478">
        <f>'Annexure IV-Vcosting sheet'!AC313</f>
        <v>0</v>
      </c>
      <c r="T313" s="428">
        <f>'Annexure IV-Vcosting sheet'!AD313</f>
        <v>0</v>
      </c>
      <c r="U313" s="478">
        <f>'Annexure IV-Vcosting sheet'!AE313</f>
        <v>0</v>
      </c>
      <c r="V313" s="428">
        <f>'Annexure IV-Vcosting sheet'!AF313</f>
        <v>0</v>
      </c>
      <c r="W313" s="433"/>
    </row>
    <row r="314" spans="1:23">
      <c r="A314" s="428">
        <v>15.02</v>
      </c>
      <c r="B314" s="433" t="s">
        <v>200</v>
      </c>
      <c r="C314" s="478">
        <f>'Annexure IV-Vcosting sheet'!C314</f>
        <v>0</v>
      </c>
      <c r="D314" s="428">
        <f>'Annexure IV-Vcosting sheet'!D314</f>
        <v>0</v>
      </c>
      <c r="E314" s="478">
        <f>'Annexure IV-Vcosting sheet'!I314</f>
        <v>0</v>
      </c>
      <c r="F314" s="428">
        <f>'Annexure IV-Vcosting sheet'!J314</f>
        <v>0</v>
      </c>
      <c r="G314" s="469">
        <f>'Annexure IV-Vcosting sheet'!K314</f>
        <v>0</v>
      </c>
      <c r="H314" s="469">
        <f>'Annexure IV-Vcosting sheet'!L314</f>
        <v>0</v>
      </c>
      <c r="I314" s="478">
        <f>'Annexure IV-Vcosting sheet'!O314</f>
        <v>0</v>
      </c>
      <c r="J314" s="428">
        <f>'Annexure IV-Vcosting sheet'!P314</f>
        <v>0</v>
      </c>
      <c r="K314" s="428">
        <f>'Annexure IV-Vcosting sheet'!S314</f>
        <v>0</v>
      </c>
      <c r="L314" s="478">
        <f>'Annexure IV-Vcosting sheet'!T314</f>
        <v>0</v>
      </c>
      <c r="M314" s="428">
        <f>'Annexure IV-Vcosting sheet'!U314</f>
        <v>0</v>
      </c>
      <c r="N314" s="478">
        <f>'Annexure IV-Vcosting sheet'!V314</f>
        <v>0</v>
      </c>
      <c r="O314" s="428">
        <f>'Annexure IV-Vcosting sheet'!W314</f>
        <v>0</v>
      </c>
      <c r="P314" s="478">
        <f>'Annexure IV-Vcosting sheet'!X314</f>
        <v>0</v>
      </c>
      <c r="Q314" s="428">
        <f>'Annexure IV-Vcosting sheet'!Y314</f>
        <v>0</v>
      </c>
      <c r="R314" s="428">
        <f>'Annexure IV-Vcosting sheet'!AB314</f>
        <v>0</v>
      </c>
      <c r="S314" s="478">
        <f>'Annexure IV-Vcosting sheet'!AC314</f>
        <v>0</v>
      </c>
      <c r="T314" s="428">
        <f>'Annexure IV-Vcosting sheet'!AD314</f>
        <v>0</v>
      </c>
      <c r="U314" s="478">
        <f>'Annexure IV-Vcosting sheet'!AE314</f>
        <v>0</v>
      </c>
      <c r="V314" s="428">
        <f>'Annexure IV-Vcosting sheet'!AF314</f>
        <v>0</v>
      </c>
      <c r="W314" s="433"/>
    </row>
    <row r="315" spans="1:23">
      <c r="A315" s="428"/>
      <c r="B315" s="430" t="s">
        <v>100</v>
      </c>
      <c r="C315" s="478">
        <f>'Annexure IV-Vcosting sheet'!C315</f>
        <v>0</v>
      </c>
      <c r="D315" s="428">
        <f>'Annexure IV-Vcosting sheet'!D315</f>
        <v>0</v>
      </c>
      <c r="E315" s="478">
        <f>'Annexure IV-Vcosting sheet'!I315</f>
        <v>0</v>
      </c>
      <c r="F315" s="428">
        <f>'Annexure IV-Vcosting sheet'!J315</f>
        <v>0</v>
      </c>
      <c r="G315" s="469">
        <f>'Annexure IV-Vcosting sheet'!K315</f>
        <v>0</v>
      </c>
      <c r="H315" s="469">
        <f>'Annexure IV-Vcosting sheet'!L315</f>
        <v>0</v>
      </c>
      <c r="I315" s="478">
        <f>'Annexure IV-Vcosting sheet'!O315</f>
        <v>0</v>
      </c>
      <c r="J315" s="428">
        <f>'Annexure IV-Vcosting sheet'!P315</f>
        <v>0</v>
      </c>
      <c r="K315" s="428">
        <f>'Annexure IV-Vcosting sheet'!S315</f>
        <v>0</v>
      </c>
      <c r="L315" s="478">
        <f>'Annexure IV-Vcosting sheet'!T315</f>
        <v>0</v>
      </c>
      <c r="M315" s="428">
        <f>'Annexure IV-Vcosting sheet'!U315</f>
        <v>0</v>
      </c>
      <c r="N315" s="478">
        <f>'Annexure IV-Vcosting sheet'!V315</f>
        <v>0</v>
      </c>
      <c r="O315" s="428">
        <f>'Annexure IV-Vcosting sheet'!W315</f>
        <v>0</v>
      </c>
      <c r="P315" s="478">
        <f>'Annexure IV-Vcosting sheet'!X315</f>
        <v>0</v>
      </c>
      <c r="Q315" s="428">
        <f>'Annexure IV-Vcosting sheet'!Y315</f>
        <v>0</v>
      </c>
      <c r="R315" s="428">
        <f>'Annexure IV-Vcosting sheet'!AB315</f>
        <v>0</v>
      </c>
      <c r="S315" s="478">
        <f>'Annexure IV-Vcosting sheet'!AC315</f>
        <v>0</v>
      </c>
      <c r="T315" s="428">
        <f>'Annexure IV-Vcosting sheet'!AD315</f>
        <v>0</v>
      </c>
      <c r="U315" s="478">
        <f>'Annexure IV-Vcosting sheet'!AE315</f>
        <v>0</v>
      </c>
      <c r="V315" s="428">
        <f>'Annexure IV-Vcosting sheet'!AF315</f>
        <v>0</v>
      </c>
      <c r="W315" s="430"/>
    </row>
    <row r="316" spans="1:23">
      <c r="A316" s="425" t="s">
        <v>201</v>
      </c>
      <c r="B316" s="429" t="s">
        <v>202</v>
      </c>
      <c r="C316" s="478">
        <f>'Annexure IV-Vcosting sheet'!C316</f>
        <v>0</v>
      </c>
      <c r="D316" s="428">
        <f>'Annexure IV-Vcosting sheet'!D316</f>
        <v>0</v>
      </c>
      <c r="E316" s="478">
        <f>'Annexure IV-Vcosting sheet'!I316</f>
        <v>0</v>
      </c>
      <c r="F316" s="428">
        <f>'Annexure IV-Vcosting sheet'!J316</f>
        <v>0</v>
      </c>
      <c r="G316" s="469">
        <f>'Annexure IV-Vcosting sheet'!K316</f>
        <v>0</v>
      </c>
      <c r="H316" s="469">
        <f>'Annexure IV-Vcosting sheet'!L316</f>
        <v>0</v>
      </c>
      <c r="I316" s="478">
        <f>'Annexure IV-Vcosting sheet'!O316</f>
        <v>0</v>
      </c>
      <c r="J316" s="428">
        <f>'Annexure IV-Vcosting sheet'!P316</f>
        <v>0</v>
      </c>
      <c r="K316" s="428">
        <f>'Annexure IV-Vcosting sheet'!S316</f>
        <v>0</v>
      </c>
      <c r="L316" s="478">
        <f>'Annexure IV-Vcosting sheet'!T316</f>
        <v>0</v>
      </c>
      <c r="M316" s="428">
        <f>'Annexure IV-Vcosting sheet'!U316</f>
        <v>0</v>
      </c>
      <c r="N316" s="478">
        <f>'Annexure IV-Vcosting sheet'!V316</f>
        <v>0</v>
      </c>
      <c r="O316" s="428">
        <f>'Annexure IV-Vcosting sheet'!W316</f>
        <v>0</v>
      </c>
      <c r="P316" s="478">
        <f>'Annexure IV-Vcosting sheet'!X316</f>
        <v>0</v>
      </c>
      <c r="Q316" s="428">
        <f>'Annexure IV-Vcosting sheet'!Y316</f>
        <v>0</v>
      </c>
      <c r="R316" s="428">
        <f>'Annexure IV-Vcosting sheet'!AB316</f>
        <v>0</v>
      </c>
      <c r="S316" s="478">
        <f>'Annexure IV-Vcosting sheet'!AC316</f>
        <v>0</v>
      </c>
      <c r="T316" s="428">
        <f>'Annexure IV-Vcosting sheet'!AD316</f>
        <v>0</v>
      </c>
      <c r="U316" s="478">
        <f>'Annexure IV-Vcosting sheet'!AE316</f>
        <v>0</v>
      </c>
      <c r="V316" s="428">
        <f>'Annexure IV-Vcosting sheet'!AF316</f>
        <v>0</v>
      </c>
      <c r="W316" s="429"/>
    </row>
    <row r="317" spans="1:23">
      <c r="A317" s="431">
        <v>16</v>
      </c>
      <c r="B317" s="429" t="s">
        <v>203</v>
      </c>
      <c r="C317" s="478">
        <f>'Annexure IV-Vcosting sheet'!C317</f>
        <v>0</v>
      </c>
      <c r="D317" s="428">
        <f>'Annexure IV-Vcosting sheet'!D317</f>
        <v>0</v>
      </c>
      <c r="E317" s="478">
        <f>'Annexure IV-Vcosting sheet'!I317</f>
        <v>0</v>
      </c>
      <c r="F317" s="428">
        <f>'Annexure IV-Vcosting sheet'!J317</f>
        <v>0</v>
      </c>
      <c r="G317" s="469">
        <f>'Annexure IV-Vcosting sheet'!K317</f>
        <v>0</v>
      </c>
      <c r="H317" s="469">
        <f>'Annexure IV-Vcosting sheet'!L317</f>
        <v>0</v>
      </c>
      <c r="I317" s="478">
        <f>'Annexure IV-Vcosting sheet'!O317</f>
        <v>0</v>
      </c>
      <c r="J317" s="428">
        <f>'Annexure IV-Vcosting sheet'!P317</f>
        <v>0</v>
      </c>
      <c r="K317" s="428">
        <f>'Annexure IV-Vcosting sheet'!S317</f>
        <v>0</v>
      </c>
      <c r="L317" s="478">
        <f>'Annexure IV-Vcosting sheet'!T317</f>
        <v>0</v>
      </c>
      <c r="M317" s="428">
        <f>'Annexure IV-Vcosting sheet'!U317</f>
        <v>0</v>
      </c>
      <c r="N317" s="478">
        <f>'Annexure IV-Vcosting sheet'!V317</f>
        <v>0</v>
      </c>
      <c r="O317" s="428">
        <f>'Annexure IV-Vcosting sheet'!W317</f>
        <v>0</v>
      </c>
      <c r="P317" s="478">
        <f>'Annexure IV-Vcosting sheet'!X317</f>
        <v>0</v>
      </c>
      <c r="Q317" s="428">
        <f>'Annexure IV-Vcosting sheet'!Y317</f>
        <v>0</v>
      </c>
      <c r="R317" s="428">
        <f>'Annexure IV-Vcosting sheet'!AB317</f>
        <v>0</v>
      </c>
      <c r="S317" s="478">
        <f>'Annexure IV-Vcosting sheet'!AC317</f>
        <v>0</v>
      </c>
      <c r="T317" s="428">
        <f>'Annexure IV-Vcosting sheet'!AD317</f>
        <v>0</v>
      </c>
      <c r="U317" s="478">
        <f>'Annexure IV-Vcosting sheet'!AE317</f>
        <v>0</v>
      </c>
      <c r="V317" s="428">
        <f>'Annexure IV-Vcosting sheet'!AF317</f>
        <v>0</v>
      </c>
      <c r="W317" s="429"/>
    </row>
    <row r="318" spans="1:23">
      <c r="A318" s="428">
        <v>16.010000000000002</v>
      </c>
      <c r="B318" s="433" t="s">
        <v>204</v>
      </c>
      <c r="C318" s="478">
        <f>'Annexure IV-Vcosting sheet'!C318</f>
        <v>0</v>
      </c>
      <c r="D318" s="428">
        <f>'Annexure IV-Vcosting sheet'!D318</f>
        <v>0</v>
      </c>
      <c r="E318" s="478">
        <f>'Annexure IV-Vcosting sheet'!I318</f>
        <v>0</v>
      </c>
      <c r="F318" s="428">
        <f>'Annexure IV-Vcosting sheet'!J318</f>
        <v>0</v>
      </c>
      <c r="G318" s="469">
        <f>'Annexure IV-Vcosting sheet'!K318</f>
        <v>0</v>
      </c>
      <c r="H318" s="469">
        <f>'Annexure IV-Vcosting sheet'!L318</f>
        <v>0</v>
      </c>
      <c r="I318" s="478">
        <f>'Annexure IV-Vcosting sheet'!O318</f>
        <v>0</v>
      </c>
      <c r="J318" s="428">
        <f>'Annexure IV-Vcosting sheet'!P318</f>
        <v>0</v>
      </c>
      <c r="K318" s="428">
        <f>'Annexure IV-Vcosting sheet'!S318</f>
        <v>0</v>
      </c>
      <c r="L318" s="478">
        <f>'Annexure IV-Vcosting sheet'!T318</f>
        <v>0</v>
      </c>
      <c r="M318" s="428">
        <f>'Annexure IV-Vcosting sheet'!U318</f>
        <v>0</v>
      </c>
      <c r="N318" s="478">
        <f>'Annexure IV-Vcosting sheet'!V318</f>
        <v>0</v>
      </c>
      <c r="O318" s="428">
        <f>'Annexure IV-Vcosting sheet'!W318</f>
        <v>0</v>
      </c>
      <c r="P318" s="478">
        <f>'Annexure IV-Vcosting sheet'!X318</f>
        <v>0</v>
      </c>
      <c r="Q318" s="428">
        <f>'Annexure IV-Vcosting sheet'!Y318</f>
        <v>0</v>
      </c>
      <c r="R318" s="428">
        <f>'Annexure IV-Vcosting sheet'!AB318</f>
        <v>0</v>
      </c>
      <c r="S318" s="478">
        <f>'Annexure IV-Vcosting sheet'!AC318</f>
        <v>0</v>
      </c>
      <c r="T318" s="428">
        <f>'Annexure IV-Vcosting sheet'!AD318</f>
        <v>0</v>
      </c>
      <c r="U318" s="478">
        <f>'Annexure IV-Vcosting sheet'!AE318</f>
        <v>0</v>
      </c>
      <c r="V318" s="428">
        <f>'Annexure IV-Vcosting sheet'!AF318</f>
        <v>0</v>
      </c>
      <c r="W318" s="433"/>
    </row>
    <row r="319" spans="1:23" s="454" customFormat="1">
      <c r="A319" s="451"/>
      <c r="B319" s="452" t="s">
        <v>119</v>
      </c>
      <c r="C319" s="478">
        <f>'Annexure IV-Vcosting sheet'!C319</f>
        <v>422</v>
      </c>
      <c r="D319" s="428">
        <f>'Annexure IV-Vcosting sheet'!D319</f>
        <v>2.11</v>
      </c>
      <c r="E319" s="478">
        <f>'Annexure IV-Vcosting sheet'!I319</f>
        <v>422</v>
      </c>
      <c r="F319" s="428">
        <f>'Annexure IV-Vcosting sheet'!J319</f>
        <v>2.11</v>
      </c>
      <c r="G319" s="479">
        <f t="shared" ref="G319:G322" si="28">E319/C319</f>
        <v>1</v>
      </c>
      <c r="H319" s="479">
        <f t="shared" ref="H319:H322" si="29">F319/D319</f>
        <v>1</v>
      </c>
      <c r="I319" s="478">
        <f>'Annexure IV-Vcosting sheet'!O319</f>
        <v>0</v>
      </c>
      <c r="J319" s="428">
        <f>'Annexure IV-Vcosting sheet'!P319</f>
        <v>0</v>
      </c>
      <c r="K319" s="428">
        <f>'Annexure IV-Vcosting sheet'!S319</f>
        <v>5.0000000000000001E-3</v>
      </c>
      <c r="L319" s="478">
        <f>'Annexure IV-Vcosting sheet'!T319</f>
        <v>432</v>
      </c>
      <c r="M319" s="428">
        <f>'Annexure IV-Vcosting sheet'!U319</f>
        <v>2.16</v>
      </c>
      <c r="N319" s="478">
        <f>'Annexure IV-Vcosting sheet'!V319</f>
        <v>432</v>
      </c>
      <c r="O319" s="428">
        <f>'Annexure IV-Vcosting sheet'!W319</f>
        <v>2.16</v>
      </c>
      <c r="P319" s="478">
        <f>'Annexure IV-Vcosting sheet'!X319</f>
        <v>0</v>
      </c>
      <c r="Q319" s="428">
        <f>'Annexure IV-Vcosting sheet'!Y319</f>
        <v>0</v>
      </c>
      <c r="R319" s="428">
        <f>'Annexure IV-Vcosting sheet'!AB319</f>
        <v>5.0000000000000001E-3</v>
      </c>
      <c r="S319" s="478">
        <f>'Annexure IV-Vcosting sheet'!AC319</f>
        <v>432</v>
      </c>
      <c r="T319" s="428">
        <f>'Annexure IV-Vcosting sheet'!AD319</f>
        <v>2.16</v>
      </c>
      <c r="U319" s="478">
        <f>'Annexure IV-Vcosting sheet'!AE319</f>
        <v>432</v>
      </c>
      <c r="V319" s="428">
        <f>'Annexure IV-Vcosting sheet'!AF319</f>
        <v>2.16</v>
      </c>
      <c r="W319" s="453" t="s">
        <v>477</v>
      </c>
    </row>
    <row r="320" spans="1:23" s="454" customFormat="1">
      <c r="A320" s="451"/>
      <c r="B320" s="452" t="s">
        <v>167</v>
      </c>
      <c r="C320" s="478">
        <f>'Annexure IV-Vcosting sheet'!C320</f>
        <v>543</v>
      </c>
      <c r="D320" s="428">
        <f>'Annexure IV-Vcosting sheet'!D320</f>
        <v>2.7149999999999999</v>
      </c>
      <c r="E320" s="478">
        <f>'Annexure IV-Vcosting sheet'!I320</f>
        <v>543</v>
      </c>
      <c r="F320" s="428">
        <f>'Annexure IV-Vcosting sheet'!J320</f>
        <v>2.7149999999999999</v>
      </c>
      <c r="G320" s="479">
        <f t="shared" si="28"/>
        <v>1</v>
      </c>
      <c r="H320" s="479">
        <f t="shared" si="29"/>
        <v>1</v>
      </c>
      <c r="I320" s="478">
        <f>'Annexure IV-Vcosting sheet'!O320</f>
        <v>0</v>
      </c>
      <c r="J320" s="428">
        <f>'Annexure IV-Vcosting sheet'!P320</f>
        <v>0</v>
      </c>
      <c r="K320" s="428">
        <f>'Annexure IV-Vcosting sheet'!S320</f>
        <v>5.0000000000000001E-3</v>
      </c>
      <c r="L320" s="478">
        <f>'Annexure IV-Vcosting sheet'!T320</f>
        <v>560</v>
      </c>
      <c r="M320" s="428">
        <f>'Annexure IV-Vcosting sheet'!U320</f>
        <v>2.8000000000000003</v>
      </c>
      <c r="N320" s="478">
        <f>'Annexure IV-Vcosting sheet'!V320</f>
        <v>560</v>
      </c>
      <c r="O320" s="428">
        <f>'Annexure IV-Vcosting sheet'!W320</f>
        <v>2.8000000000000003</v>
      </c>
      <c r="P320" s="478">
        <f>'Annexure IV-Vcosting sheet'!X320</f>
        <v>0</v>
      </c>
      <c r="Q320" s="428">
        <f>'Annexure IV-Vcosting sheet'!Y320</f>
        <v>0</v>
      </c>
      <c r="R320" s="428">
        <f>'Annexure IV-Vcosting sheet'!AB320</f>
        <v>5.0000000000000001E-3</v>
      </c>
      <c r="S320" s="478">
        <f>'Annexure IV-Vcosting sheet'!AC320</f>
        <v>560</v>
      </c>
      <c r="T320" s="428">
        <f>'Annexure IV-Vcosting sheet'!AD320</f>
        <v>2.8000000000000003</v>
      </c>
      <c r="U320" s="478">
        <f>'Annexure IV-Vcosting sheet'!AE320</f>
        <v>560</v>
      </c>
      <c r="V320" s="428">
        <f>'Annexure IV-Vcosting sheet'!AF320</f>
        <v>2.8000000000000003</v>
      </c>
      <c r="W320" s="453" t="s">
        <v>477</v>
      </c>
    </row>
    <row r="321" spans="1:23" s="454" customFormat="1">
      <c r="A321" s="451">
        <v>16.02</v>
      </c>
      <c r="B321" s="452" t="s">
        <v>205</v>
      </c>
      <c r="C321" s="478">
        <f>'Annexure IV-Vcosting sheet'!C321</f>
        <v>679</v>
      </c>
      <c r="D321" s="428">
        <f>'Annexure IV-Vcosting sheet'!D321</f>
        <v>3.395</v>
      </c>
      <c r="E321" s="478">
        <f>'Annexure IV-Vcosting sheet'!I321</f>
        <v>679</v>
      </c>
      <c r="F321" s="428">
        <f>'Annexure IV-Vcosting sheet'!J321</f>
        <v>3.395</v>
      </c>
      <c r="G321" s="479">
        <f t="shared" si="28"/>
        <v>1</v>
      </c>
      <c r="H321" s="479">
        <f t="shared" si="29"/>
        <v>1</v>
      </c>
      <c r="I321" s="478">
        <f>'Annexure IV-Vcosting sheet'!O321</f>
        <v>0</v>
      </c>
      <c r="J321" s="428">
        <f>'Annexure IV-Vcosting sheet'!P321</f>
        <v>0</v>
      </c>
      <c r="K321" s="428">
        <f>'Annexure IV-Vcosting sheet'!S321</f>
        <v>5.0000000000000001E-3</v>
      </c>
      <c r="L321" s="478">
        <f>'Annexure IV-Vcosting sheet'!T321</f>
        <v>644</v>
      </c>
      <c r="M321" s="428">
        <f>'Annexure IV-Vcosting sheet'!U321</f>
        <v>3.22</v>
      </c>
      <c r="N321" s="478">
        <f>'Annexure IV-Vcosting sheet'!V321</f>
        <v>644</v>
      </c>
      <c r="O321" s="428">
        <f>'Annexure IV-Vcosting sheet'!W321</f>
        <v>3.22</v>
      </c>
      <c r="P321" s="478">
        <f>'Annexure IV-Vcosting sheet'!X321</f>
        <v>0</v>
      </c>
      <c r="Q321" s="428">
        <f>'Annexure IV-Vcosting sheet'!Y321</f>
        <v>0</v>
      </c>
      <c r="R321" s="428">
        <f>'Annexure IV-Vcosting sheet'!AB321</f>
        <v>5.0000000000000001E-3</v>
      </c>
      <c r="S321" s="478">
        <f>'Annexure IV-Vcosting sheet'!AC321</f>
        <v>644</v>
      </c>
      <c r="T321" s="428">
        <f>'Annexure IV-Vcosting sheet'!AD321</f>
        <v>3.22</v>
      </c>
      <c r="U321" s="478">
        <f>'Annexure IV-Vcosting sheet'!AE321</f>
        <v>644</v>
      </c>
      <c r="V321" s="428">
        <f>'Annexure IV-Vcosting sheet'!AF321</f>
        <v>3.22</v>
      </c>
      <c r="W321" s="453" t="s">
        <v>477</v>
      </c>
    </row>
    <row r="322" spans="1:23" s="454" customFormat="1">
      <c r="A322" s="451"/>
      <c r="B322" s="462" t="s">
        <v>102</v>
      </c>
      <c r="C322" s="478">
        <f>'Annexure IV-Vcosting sheet'!C322</f>
        <v>1644</v>
      </c>
      <c r="D322" s="428">
        <f>'Annexure IV-Vcosting sheet'!D322</f>
        <v>8.2199999999999989</v>
      </c>
      <c r="E322" s="478">
        <f>'Annexure IV-Vcosting sheet'!I322</f>
        <v>1644</v>
      </c>
      <c r="F322" s="428">
        <f>'Annexure IV-Vcosting sheet'!J322</f>
        <v>8.2199999999999989</v>
      </c>
      <c r="G322" s="479">
        <f t="shared" si="28"/>
        <v>1</v>
      </c>
      <c r="H322" s="479">
        <f t="shared" si="29"/>
        <v>1</v>
      </c>
      <c r="I322" s="478">
        <f>'Annexure IV-Vcosting sheet'!O322</f>
        <v>0</v>
      </c>
      <c r="J322" s="428">
        <f>'Annexure IV-Vcosting sheet'!P322</f>
        <v>0</v>
      </c>
      <c r="K322" s="428">
        <f>'Annexure IV-Vcosting sheet'!S322</f>
        <v>0</v>
      </c>
      <c r="L322" s="478">
        <f>'Annexure IV-Vcosting sheet'!T322</f>
        <v>1636</v>
      </c>
      <c r="M322" s="428">
        <f>'Annexure IV-Vcosting sheet'!U322</f>
        <v>8.1800000000000015</v>
      </c>
      <c r="N322" s="478">
        <f>'Annexure IV-Vcosting sheet'!V322</f>
        <v>1636</v>
      </c>
      <c r="O322" s="428">
        <f>'Annexure IV-Vcosting sheet'!W322</f>
        <v>8.1800000000000015</v>
      </c>
      <c r="P322" s="478">
        <f>'Annexure IV-Vcosting sheet'!X322</f>
        <v>0</v>
      </c>
      <c r="Q322" s="428">
        <f>'Annexure IV-Vcosting sheet'!Y322</f>
        <v>0</v>
      </c>
      <c r="R322" s="428">
        <f>'Annexure IV-Vcosting sheet'!AB322</f>
        <v>0</v>
      </c>
      <c r="S322" s="478">
        <f>'Annexure IV-Vcosting sheet'!AC322</f>
        <v>1636</v>
      </c>
      <c r="T322" s="428">
        <f>'Annexure IV-Vcosting sheet'!AD322</f>
        <v>8.1800000000000015</v>
      </c>
      <c r="U322" s="478">
        <f>'Annexure IV-Vcosting sheet'!AE322</f>
        <v>1636</v>
      </c>
      <c r="V322" s="428">
        <f>'Annexure IV-Vcosting sheet'!AF322</f>
        <v>8.1800000000000015</v>
      </c>
      <c r="W322" s="462"/>
    </row>
    <row r="323" spans="1:23" s="454" customFormat="1">
      <c r="A323" s="464">
        <v>17</v>
      </c>
      <c r="B323" s="465" t="s">
        <v>206</v>
      </c>
      <c r="C323" s="478">
        <f>'Annexure IV-Vcosting sheet'!C323</f>
        <v>0</v>
      </c>
      <c r="D323" s="428">
        <f>'Annexure IV-Vcosting sheet'!D323</f>
        <v>0</v>
      </c>
      <c r="E323" s="478">
        <f>'Annexure IV-Vcosting sheet'!I323</f>
        <v>0</v>
      </c>
      <c r="F323" s="428">
        <f>'Annexure IV-Vcosting sheet'!J323</f>
        <v>0</v>
      </c>
      <c r="G323" s="469">
        <f>'Annexure IV-Vcosting sheet'!K323</f>
        <v>0</v>
      </c>
      <c r="H323" s="469">
        <f>'Annexure IV-Vcosting sheet'!L323</f>
        <v>0</v>
      </c>
      <c r="I323" s="478">
        <f>'Annexure IV-Vcosting sheet'!O323</f>
        <v>0</v>
      </c>
      <c r="J323" s="428">
        <f>'Annexure IV-Vcosting sheet'!P323</f>
        <v>0</v>
      </c>
      <c r="K323" s="428">
        <f>'Annexure IV-Vcosting sheet'!S323</f>
        <v>0</v>
      </c>
      <c r="L323" s="478">
        <f>'Annexure IV-Vcosting sheet'!T323</f>
        <v>0</v>
      </c>
      <c r="M323" s="428">
        <f>'Annexure IV-Vcosting sheet'!U323</f>
        <v>0</v>
      </c>
      <c r="N323" s="478">
        <f>'Annexure IV-Vcosting sheet'!V323</f>
        <v>0</v>
      </c>
      <c r="O323" s="428">
        <f>'Annexure IV-Vcosting sheet'!W323</f>
        <v>0</v>
      </c>
      <c r="P323" s="478">
        <f>'Annexure IV-Vcosting sheet'!X323</f>
        <v>0</v>
      </c>
      <c r="Q323" s="428">
        <f>'Annexure IV-Vcosting sheet'!Y323</f>
        <v>0</v>
      </c>
      <c r="R323" s="428">
        <f>'Annexure IV-Vcosting sheet'!AB323</f>
        <v>0</v>
      </c>
      <c r="S323" s="478">
        <f>'Annexure IV-Vcosting sheet'!AC323</f>
        <v>0</v>
      </c>
      <c r="T323" s="428">
        <f>'Annexure IV-Vcosting sheet'!AD323</f>
        <v>0</v>
      </c>
      <c r="U323" s="478">
        <f>'Annexure IV-Vcosting sheet'!AE323</f>
        <v>0</v>
      </c>
      <c r="V323" s="428">
        <f>'Annexure IV-Vcosting sheet'!AF323</f>
        <v>0</v>
      </c>
      <c r="W323" s="465"/>
    </row>
    <row r="324" spans="1:23" s="454" customFormat="1">
      <c r="A324" s="451">
        <v>17.010000000000002</v>
      </c>
      <c r="B324" s="452" t="s">
        <v>204</v>
      </c>
      <c r="C324" s="478">
        <f>'Annexure IV-Vcosting sheet'!C324</f>
        <v>283</v>
      </c>
      <c r="D324" s="428">
        <f>'Annexure IV-Vcosting sheet'!D324</f>
        <v>14.15</v>
      </c>
      <c r="E324" s="478">
        <f>'Annexure IV-Vcosting sheet'!I324</f>
        <v>283</v>
      </c>
      <c r="F324" s="428">
        <f>'Annexure IV-Vcosting sheet'!J324</f>
        <v>14.15</v>
      </c>
      <c r="G324" s="479">
        <f>E324/C324</f>
        <v>1</v>
      </c>
      <c r="H324" s="479">
        <f>F324/D324</f>
        <v>1</v>
      </c>
      <c r="I324" s="478">
        <f>'Annexure IV-Vcosting sheet'!O324</f>
        <v>0</v>
      </c>
      <c r="J324" s="428">
        <f>'Annexure IV-Vcosting sheet'!P324</f>
        <v>0</v>
      </c>
      <c r="K324" s="428">
        <f>'Annexure IV-Vcosting sheet'!S324</f>
        <v>0.05</v>
      </c>
      <c r="L324" s="478">
        <f>'Annexure IV-Vcosting sheet'!T324</f>
        <v>281</v>
      </c>
      <c r="M324" s="428">
        <f>'Annexure IV-Vcosting sheet'!U324</f>
        <v>14.05</v>
      </c>
      <c r="N324" s="478">
        <f>'Annexure IV-Vcosting sheet'!V324</f>
        <v>281</v>
      </c>
      <c r="O324" s="428">
        <f>'Annexure IV-Vcosting sheet'!W324</f>
        <v>14.05</v>
      </c>
      <c r="P324" s="478">
        <f>'Annexure IV-Vcosting sheet'!X324</f>
        <v>0</v>
      </c>
      <c r="Q324" s="428">
        <f>'Annexure IV-Vcosting sheet'!Y324</f>
        <v>0</v>
      </c>
      <c r="R324" s="428">
        <f>'Annexure IV-Vcosting sheet'!AB324</f>
        <v>0.05</v>
      </c>
      <c r="S324" s="478">
        <f>'Annexure IV-Vcosting sheet'!AC324</f>
        <v>281</v>
      </c>
      <c r="T324" s="428">
        <f>'Annexure IV-Vcosting sheet'!AD324</f>
        <v>14.05</v>
      </c>
      <c r="U324" s="478">
        <f>'Annexure IV-Vcosting sheet'!AE324</f>
        <v>281</v>
      </c>
      <c r="V324" s="428">
        <f>'Annexure IV-Vcosting sheet'!AF324</f>
        <v>14.05</v>
      </c>
      <c r="W324" s="453" t="s">
        <v>477</v>
      </c>
    </row>
    <row r="325" spans="1:23" s="454" customFormat="1">
      <c r="A325" s="451">
        <v>17.02</v>
      </c>
      <c r="B325" s="452" t="s">
        <v>200</v>
      </c>
      <c r="C325" s="478">
        <f>'Annexure IV-Vcosting sheet'!C325</f>
        <v>118</v>
      </c>
      <c r="D325" s="428">
        <f>'Annexure IV-Vcosting sheet'!D325</f>
        <v>8.26</v>
      </c>
      <c r="E325" s="478">
        <f>'Annexure IV-Vcosting sheet'!I325</f>
        <v>118</v>
      </c>
      <c r="F325" s="428">
        <f>'Annexure IV-Vcosting sheet'!J325</f>
        <v>8.26</v>
      </c>
      <c r="G325" s="479">
        <f t="shared" ref="G325:G326" si="30">E325/C325</f>
        <v>1</v>
      </c>
      <c r="H325" s="479">
        <f t="shared" ref="H325:H326" si="31">F325/D325</f>
        <v>1</v>
      </c>
      <c r="I325" s="478">
        <f>'Annexure IV-Vcosting sheet'!O325</f>
        <v>0</v>
      </c>
      <c r="J325" s="428">
        <f>'Annexure IV-Vcosting sheet'!P325</f>
        <v>0</v>
      </c>
      <c r="K325" s="428">
        <f>'Annexure IV-Vcosting sheet'!S325</f>
        <v>7.0000000000000007E-2</v>
      </c>
      <c r="L325" s="478">
        <f>'Annexure IV-Vcosting sheet'!T325</f>
        <v>119</v>
      </c>
      <c r="M325" s="428">
        <f>'Annexure IV-Vcosting sheet'!U325</f>
        <v>8.33</v>
      </c>
      <c r="N325" s="478">
        <f>'Annexure IV-Vcosting sheet'!V325</f>
        <v>119</v>
      </c>
      <c r="O325" s="428">
        <f>'Annexure IV-Vcosting sheet'!W325</f>
        <v>8.33</v>
      </c>
      <c r="P325" s="478">
        <f>'Annexure IV-Vcosting sheet'!X325</f>
        <v>0</v>
      </c>
      <c r="Q325" s="428">
        <f>'Annexure IV-Vcosting sheet'!Y325</f>
        <v>0</v>
      </c>
      <c r="R325" s="428">
        <f>'Annexure IV-Vcosting sheet'!AB325</f>
        <v>7.0000000000000007E-2</v>
      </c>
      <c r="S325" s="478">
        <f>'Annexure IV-Vcosting sheet'!AC325</f>
        <v>119</v>
      </c>
      <c r="T325" s="428">
        <f>'Annexure IV-Vcosting sheet'!AD325</f>
        <v>8.33</v>
      </c>
      <c r="U325" s="478">
        <f>'Annexure IV-Vcosting sheet'!AE325</f>
        <v>119</v>
      </c>
      <c r="V325" s="428">
        <f>'Annexure IV-Vcosting sheet'!AF325</f>
        <v>8.33</v>
      </c>
      <c r="W325" s="453" t="s">
        <v>477</v>
      </c>
    </row>
    <row r="326" spans="1:23" s="454" customFormat="1">
      <c r="A326" s="451"/>
      <c r="B326" s="462" t="s">
        <v>102</v>
      </c>
      <c r="C326" s="478">
        <f>'Annexure IV-Vcosting sheet'!C326</f>
        <v>401</v>
      </c>
      <c r="D326" s="428">
        <f>'Annexure IV-Vcosting sheet'!D326</f>
        <v>22.41</v>
      </c>
      <c r="E326" s="478">
        <f>'Annexure IV-Vcosting sheet'!I326</f>
        <v>401</v>
      </c>
      <c r="F326" s="428">
        <f>'Annexure IV-Vcosting sheet'!J326</f>
        <v>22.41</v>
      </c>
      <c r="G326" s="479">
        <f t="shared" si="30"/>
        <v>1</v>
      </c>
      <c r="H326" s="479">
        <f t="shared" si="31"/>
        <v>1</v>
      </c>
      <c r="I326" s="478">
        <f>'Annexure IV-Vcosting sheet'!O326</f>
        <v>0</v>
      </c>
      <c r="J326" s="428">
        <f>'Annexure IV-Vcosting sheet'!P326</f>
        <v>0</v>
      </c>
      <c r="K326" s="428">
        <f>'Annexure IV-Vcosting sheet'!S326</f>
        <v>0</v>
      </c>
      <c r="L326" s="478">
        <f>'Annexure IV-Vcosting sheet'!T326</f>
        <v>400</v>
      </c>
      <c r="M326" s="428">
        <f>'Annexure IV-Vcosting sheet'!U326</f>
        <v>22.380000000000003</v>
      </c>
      <c r="N326" s="478">
        <f>'Annexure IV-Vcosting sheet'!V326</f>
        <v>400</v>
      </c>
      <c r="O326" s="428">
        <f>'Annexure IV-Vcosting sheet'!W326</f>
        <v>22.380000000000003</v>
      </c>
      <c r="P326" s="478">
        <f>'Annexure IV-Vcosting sheet'!X326</f>
        <v>0</v>
      </c>
      <c r="Q326" s="428">
        <f>'Annexure IV-Vcosting sheet'!Y326</f>
        <v>0</v>
      </c>
      <c r="R326" s="428">
        <f>'Annexure IV-Vcosting sheet'!AB326</f>
        <v>0</v>
      </c>
      <c r="S326" s="478">
        <f>'Annexure IV-Vcosting sheet'!AC326</f>
        <v>400</v>
      </c>
      <c r="T326" s="428">
        <f>'Annexure IV-Vcosting sheet'!AD326</f>
        <v>22.380000000000003</v>
      </c>
      <c r="U326" s="478">
        <f>'Annexure IV-Vcosting sheet'!AE326</f>
        <v>400</v>
      </c>
      <c r="V326" s="428">
        <f>'Annexure IV-Vcosting sheet'!AF326</f>
        <v>22.380000000000003</v>
      </c>
      <c r="W326" s="462"/>
    </row>
    <row r="327" spans="1:23" s="454" customFormat="1" ht="18">
      <c r="A327" s="464">
        <v>18</v>
      </c>
      <c r="B327" s="465" t="s">
        <v>207</v>
      </c>
      <c r="C327" s="478">
        <f>'Annexure IV-Vcosting sheet'!C327</f>
        <v>0</v>
      </c>
      <c r="D327" s="428">
        <f>'Annexure IV-Vcosting sheet'!D327</f>
        <v>0</v>
      </c>
      <c r="E327" s="478">
        <f>'Annexure IV-Vcosting sheet'!I327</f>
        <v>0</v>
      </c>
      <c r="F327" s="428">
        <f>'Annexure IV-Vcosting sheet'!J327</f>
        <v>0</v>
      </c>
      <c r="G327" s="469">
        <f>'Annexure IV-Vcosting sheet'!K327</f>
        <v>0</v>
      </c>
      <c r="H327" s="469">
        <f>'Annexure IV-Vcosting sheet'!L327</f>
        <v>0</v>
      </c>
      <c r="I327" s="478">
        <f>'Annexure IV-Vcosting sheet'!O327</f>
        <v>0</v>
      </c>
      <c r="J327" s="428">
        <f>'Annexure IV-Vcosting sheet'!P327</f>
        <v>0</v>
      </c>
      <c r="K327" s="428">
        <f>'Annexure IV-Vcosting sheet'!S327</f>
        <v>0</v>
      </c>
      <c r="L327" s="478">
        <f>'Annexure IV-Vcosting sheet'!T327</f>
        <v>0</v>
      </c>
      <c r="M327" s="428">
        <f>'Annexure IV-Vcosting sheet'!U327</f>
        <v>0</v>
      </c>
      <c r="N327" s="478">
        <f>'Annexure IV-Vcosting sheet'!V327</f>
        <v>0</v>
      </c>
      <c r="O327" s="428">
        <f>'Annexure IV-Vcosting sheet'!W327</f>
        <v>0</v>
      </c>
      <c r="P327" s="478">
        <f>'Annexure IV-Vcosting sheet'!X327</f>
        <v>0</v>
      </c>
      <c r="Q327" s="428">
        <f>'Annexure IV-Vcosting sheet'!Y327</f>
        <v>0</v>
      </c>
      <c r="R327" s="428">
        <f>'Annexure IV-Vcosting sheet'!AB327</f>
        <v>0</v>
      </c>
      <c r="S327" s="478">
        <f>'Annexure IV-Vcosting sheet'!AC327</f>
        <v>0</v>
      </c>
      <c r="T327" s="428">
        <f>'Annexure IV-Vcosting sheet'!AD327</f>
        <v>0</v>
      </c>
      <c r="U327" s="478">
        <f>'Annexure IV-Vcosting sheet'!AE327</f>
        <v>0</v>
      </c>
      <c r="V327" s="428">
        <f>'Annexure IV-Vcosting sheet'!AF327</f>
        <v>0</v>
      </c>
      <c r="W327" s="465"/>
    </row>
    <row r="328" spans="1:23" s="454" customFormat="1">
      <c r="A328" s="451">
        <v>18.010000000000002</v>
      </c>
      <c r="B328" s="452" t="s">
        <v>208</v>
      </c>
      <c r="C328" s="478">
        <f>'Annexure IV-Vcosting sheet'!C328</f>
        <v>0</v>
      </c>
      <c r="D328" s="428">
        <f>'Annexure IV-Vcosting sheet'!D328</f>
        <v>0</v>
      </c>
      <c r="E328" s="478">
        <f>'Annexure IV-Vcosting sheet'!I328</f>
        <v>0</v>
      </c>
      <c r="F328" s="428">
        <f>'Annexure IV-Vcosting sheet'!J328</f>
        <v>0</v>
      </c>
      <c r="G328" s="469">
        <f>'Annexure IV-Vcosting sheet'!K328</f>
        <v>0</v>
      </c>
      <c r="H328" s="469">
        <f>'Annexure IV-Vcosting sheet'!L328</f>
        <v>0</v>
      </c>
      <c r="I328" s="478">
        <f>'Annexure IV-Vcosting sheet'!O328</f>
        <v>0</v>
      </c>
      <c r="J328" s="428">
        <f>'Annexure IV-Vcosting sheet'!P328</f>
        <v>0</v>
      </c>
      <c r="K328" s="428">
        <f>'Annexure IV-Vcosting sheet'!S328</f>
        <v>1.4999999999999999E-2</v>
      </c>
      <c r="L328" s="478">
        <f>'Annexure IV-Vcosting sheet'!T328</f>
        <v>400</v>
      </c>
      <c r="M328" s="428">
        <f>'Annexure IV-Vcosting sheet'!U328</f>
        <v>6</v>
      </c>
      <c r="N328" s="478">
        <f>'Annexure IV-Vcosting sheet'!V328</f>
        <v>400</v>
      </c>
      <c r="O328" s="428">
        <f>'Annexure IV-Vcosting sheet'!W328</f>
        <v>6</v>
      </c>
      <c r="P328" s="478">
        <f>'Annexure IV-Vcosting sheet'!X328</f>
        <v>0</v>
      </c>
      <c r="Q328" s="428">
        <f>'Annexure IV-Vcosting sheet'!Y328</f>
        <v>0</v>
      </c>
      <c r="R328" s="428">
        <f>'Annexure IV-Vcosting sheet'!AB328</f>
        <v>1.4999999999999999E-2</v>
      </c>
      <c r="S328" s="478">
        <f>'Annexure IV-Vcosting sheet'!AC328</f>
        <v>400</v>
      </c>
      <c r="T328" s="428">
        <f>'Annexure IV-Vcosting sheet'!AD328</f>
        <v>5.92</v>
      </c>
      <c r="U328" s="478">
        <f>'Annexure IV-Vcosting sheet'!AE328</f>
        <v>400</v>
      </c>
      <c r="V328" s="428">
        <f>'Annexure IV-Vcosting sheet'!AF328</f>
        <v>5.92</v>
      </c>
      <c r="W328" s="453" t="s">
        <v>477</v>
      </c>
    </row>
    <row r="329" spans="1:23" s="454" customFormat="1">
      <c r="A329" s="451">
        <f>+A328+0.01</f>
        <v>18.020000000000003</v>
      </c>
      <c r="B329" s="452" t="s">
        <v>209</v>
      </c>
      <c r="C329" s="478">
        <f>'Annexure IV-Vcosting sheet'!C329</f>
        <v>0</v>
      </c>
      <c r="D329" s="428">
        <f>'Annexure IV-Vcosting sheet'!D329</f>
        <v>0</v>
      </c>
      <c r="E329" s="478">
        <f>'Annexure IV-Vcosting sheet'!I329</f>
        <v>0</v>
      </c>
      <c r="F329" s="428">
        <f>'Annexure IV-Vcosting sheet'!J329</f>
        <v>0</v>
      </c>
      <c r="G329" s="469">
        <f>'Annexure IV-Vcosting sheet'!K329</f>
        <v>0</v>
      </c>
      <c r="H329" s="469">
        <f>'Annexure IV-Vcosting sheet'!L329</f>
        <v>0</v>
      </c>
      <c r="I329" s="478">
        <f>'Annexure IV-Vcosting sheet'!O329</f>
        <v>0</v>
      </c>
      <c r="J329" s="428">
        <f>'Annexure IV-Vcosting sheet'!P329</f>
        <v>0</v>
      </c>
      <c r="K329" s="428">
        <f>'Annexure IV-Vcosting sheet'!S329</f>
        <v>0</v>
      </c>
      <c r="L329" s="478">
        <f>'Annexure IV-Vcosting sheet'!T329</f>
        <v>0</v>
      </c>
      <c r="M329" s="428">
        <f>'Annexure IV-Vcosting sheet'!U329</f>
        <v>0</v>
      </c>
      <c r="N329" s="478">
        <f>'Annexure IV-Vcosting sheet'!V329</f>
        <v>0</v>
      </c>
      <c r="O329" s="428">
        <f>'Annexure IV-Vcosting sheet'!W329</f>
        <v>0</v>
      </c>
      <c r="P329" s="478">
        <f>'Annexure IV-Vcosting sheet'!X329</f>
        <v>0</v>
      </c>
      <c r="Q329" s="428">
        <f>'Annexure IV-Vcosting sheet'!Y329</f>
        <v>0</v>
      </c>
      <c r="R329" s="428">
        <f>'Annexure IV-Vcosting sheet'!AB329</f>
        <v>0</v>
      </c>
      <c r="S329" s="478">
        <f>'Annexure IV-Vcosting sheet'!AC329</f>
        <v>0</v>
      </c>
      <c r="T329" s="428">
        <f>'Annexure IV-Vcosting sheet'!AD329</f>
        <v>0</v>
      </c>
      <c r="U329" s="478">
        <f>'Annexure IV-Vcosting sheet'!AE329</f>
        <v>0</v>
      </c>
      <c r="V329" s="428">
        <f>'Annexure IV-Vcosting sheet'!AF329</f>
        <v>0</v>
      </c>
      <c r="W329" s="452"/>
    </row>
    <row r="330" spans="1:23" s="454" customFormat="1">
      <c r="A330" s="451"/>
      <c r="B330" s="462" t="s">
        <v>102</v>
      </c>
      <c r="C330" s="478">
        <f>'Annexure IV-Vcosting sheet'!C330</f>
        <v>0</v>
      </c>
      <c r="D330" s="428">
        <f>'Annexure IV-Vcosting sheet'!D330</f>
        <v>0</v>
      </c>
      <c r="E330" s="478">
        <f>'Annexure IV-Vcosting sheet'!I330</f>
        <v>0</v>
      </c>
      <c r="F330" s="428">
        <f>'Annexure IV-Vcosting sheet'!J330</f>
        <v>0</v>
      </c>
      <c r="G330" s="469">
        <f>'Annexure IV-Vcosting sheet'!K330</f>
        <v>0</v>
      </c>
      <c r="H330" s="469">
        <f>'Annexure IV-Vcosting sheet'!L330</f>
        <v>0</v>
      </c>
      <c r="I330" s="478">
        <f>'Annexure IV-Vcosting sheet'!O330</f>
        <v>0</v>
      </c>
      <c r="J330" s="428">
        <f>'Annexure IV-Vcosting sheet'!P330</f>
        <v>0</v>
      </c>
      <c r="K330" s="428">
        <f>'Annexure IV-Vcosting sheet'!S330</f>
        <v>0</v>
      </c>
      <c r="L330" s="478">
        <f>'Annexure IV-Vcosting sheet'!T330</f>
        <v>400</v>
      </c>
      <c r="M330" s="428">
        <f>'Annexure IV-Vcosting sheet'!U330</f>
        <v>6</v>
      </c>
      <c r="N330" s="478">
        <f>'Annexure IV-Vcosting sheet'!V330</f>
        <v>400</v>
      </c>
      <c r="O330" s="428">
        <f>'Annexure IV-Vcosting sheet'!W330</f>
        <v>6</v>
      </c>
      <c r="P330" s="478">
        <f>'Annexure IV-Vcosting sheet'!X330</f>
        <v>0</v>
      </c>
      <c r="Q330" s="428">
        <f>'Annexure IV-Vcosting sheet'!Y330</f>
        <v>0</v>
      </c>
      <c r="R330" s="428">
        <f>'Annexure IV-Vcosting sheet'!AB330</f>
        <v>0</v>
      </c>
      <c r="S330" s="478">
        <f>'Annexure IV-Vcosting sheet'!AC330</f>
        <v>400</v>
      </c>
      <c r="T330" s="428">
        <f>'Annexure IV-Vcosting sheet'!AD330</f>
        <v>5.92</v>
      </c>
      <c r="U330" s="478">
        <f>'Annexure IV-Vcosting sheet'!AE330</f>
        <v>400</v>
      </c>
      <c r="V330" s="428">
        <f>'Annexure IV-Vcosting sheet'!AF330</f>
        <v>5.92</v>
      </c>
      <c r="W330" s="462"/>
    </row>
    <row r="331" spans="1:23" s="454" customFormat="1">
      <c r="A331" s="464">
        <v>19</v>
      </c>
      <c r="B331" s="465" t="s">
        <v>210</v>
      </c>
      <c r="C331" s="478">
        <f>'Annexure IV-Vcosting sheet'!C331</f>
        <v>0</v>
      </c>
      <c r="D331" s="428">
        <f>'Annexure IV-Vcosting sheet'!D331</f>
        <v>0</v>
      </c>
      <c r="E331" s="478">
        <f>'Annexure IV-Vcosting sheet'!I331</f>
        <v>0</v>
      </c>
      <c r="F331" s="428">
        <f>'Annexure IV-Vcosting sheet'!J331</f>
        <v>0</v>
      </c>
      <c r="G331" s="469">
        <f>'Annexure IV-Vcosting sheet'!K331</f>
        <v>0</v>
      </c>
      <c r="H331" s="469">
        <f>'Annexure IV-Vcosting sheet'!L331</f>
        <v>0</v>
      </c>
      <c r="I331" s="478">
        <f>'Annexure IV-Vcosting sheet'!O331</f>
        <v>0</v>
      </c>
      <c r="J331" s="428">
        <f>'Annexure IV-Vcosting sheet'!P331</f>
        <v>0</v>
      </c>
      <c r="K331" s="428">
        <f>'Annexure IV-Vcosting sheet'!S331</f>
        <v>0</v>
      </c>
      <c r="L331" s="478">
        <f>'Annexure IV-Vcosting sheet'!T331</f>
        <v>0</v>
      </c>
      <c r="M331" s="428">
        <f>'Annexure IV-Vcosting sheet'!U331</f>
        <v>0</v>
      </c>
      <c r="N331" s="478">
        <f>'Annexure IV-Vcosting sheet'!V331</f>
        <v>0</v>
      </c>
      <c r="O331" s="428">
        <f>'Annexure IV-Vcosting sheet'!W331</f>
        <v>0</v>
      </c>
      <c r="P331" s="478">
        <f>'Annexure IV-Vcosting sheet'!X331</f>
        <v>0</v>
      </c>
      <c r="Q331" s="428">
        <f>'Annexure IV-Vcosting sheet'!Y331</f>
        <v>0</v>
      </c>
      <c r="R331" s="428">
        <f>'Annexure IV-Vcosting sheet'!AB331</f>
        <v>0</v>
      </c>
      <c r="S331" s="478">
        <f>'Annexure IV-Vcosting sheet'!AC331</f>
        <v>0</v>
      </c>
      <c r="T331" s="428">
        <f>'Annexure IV-Vcosting sheet'!AD331</f>
        <v>0</v>
      </c>
      <c r="U331" s="478">
        <f>'Annexure IV-Vcosting sheet'!AE331</f>
        <v>0</v>
      </c>
      <c r="V331" s="428">
        <f>'Annexure IV-Vcosting sheet'!AF331</f>
        <v>0</v>
      </c>
      <c r="W331" s="465"/>
    </row>
    <row r="332" spans="1:23" s="454" customFormat="1">
      <c r="A332" s="451">
        <v>19.010000000000002</v>
      </c>
      <c r="B332" s="452" t="s">
        <v>211</v>
      </c>
      <c r="C332" s="478">
        <f>'Annexure IV-Vcosting sheet'!C332</f>
        <v>259</v>
      </c>
      <c r="D332" s="428">
        <f>'Annexure IV-Vcosting sheet'!D332</f>
        <v>19.2</v>
      </c>
      <c r="E332" s="478">
        <f>'Annexure IV-Vcosting sheet'!I332</f>
        <v>259</v>
      </c>
      <c r="F332" s="428">
        <f>'Annexure IV-Vcosting sheet'!J332</f>
        <v>19.2</v>
      </c>
      <c r="G332" s="479">
        <f t="shared" ref="G332:G333" si="32">E332/C332</f>
        <v>1</v>
      </c>
      <c r="H332" s="479">
        <f t="shared" ref="H332:H333" si="33">F332/D332</f>
        <v>1</v>
      </c>
      <c r="I332" s="478">
        <f>'Annexure IV-Vcosting sheet'!O332</f>
        <v>0</v>
      </c>
      <c r="J332" s="428">
        <f>'Annexure IV-Vcosting sheet'!P332</f>
        <v>0</v>
      </c>
      <c r="K332" s="428">
        <f>'Annexure IV-Vcosting sheet'!S332</f>
        <v>0</v>
      </c>
      <c r="L332" s="478">
        <f>'Annexure IV-Vcosting sheet'!T332</f>
        <v>259</v>
      </c>
      <c r="M332" s="428">
        <f>'Annexure IV-Vcosting sheet'!U332</f>
        <v>19.399999999999999</v>
      </c>
      <c r="N332" s="478">
        <f>'Annexure IV-Vcosting sheet'!V332</f>
        <v>259</v>
      </c>
      <c r="O332" s="428">
        <f>'Annexure IV-Vcosting sheet'!W332</f>
        <v>19.399999999999999</v>
      </c>
      <c r="P332" s="478">
        <f>'Annexure IV-Vcosting sheet'!X332</f>
        <v>0</v>
      </c>
      <c r="Q332" s="428">
        <f>'Annexure IV-Vcosting sheet'!Y332</f>
        <v>0</v>
      </c>
      <c r="R332" s="428">
        <f>'Annexure IV-Vcosting sheet'!AB332</f>
        <v>0</v>
      </c>
      <c r="S332" s="478">
        <f>'Annexure IV-Vcosting sheet'!AC332</f>
        <v>259</v>
      </c>
      <c r="T332" s="428">
        <f>'Annexure IV-Vcosting sheet'!AD332</f>
        <v>19.399999999999999</v>
      </c>
      <c r="U332" s="478">
        <f>'Annexure IV-Vcosting sheet'!AE332</f>
        <v>259</v>
      </c>
      <c r="V332" s="428">
        <f>'Annexure IV-Vcosting sheet'!AF332</f>
        <v>19.399999999999999</v>
      </c>
      <c r="W332" s="453" t="s">
        <v>477</v>
      </c>
    </row>
    <row r="333" spans="1:23">
      <c r="A333" s="428"/>
      <c r="B333" s="430" t="s">
        <v>102</v>
      </c>
      <c r="C333" s="478">
        <f>'Annexure IV-Vcosting sheet'!C333</f>
        <v>259</v>
      </c>
      <c r="D333" s="428">
        <f>'Annexure IV-Vcosting sheet'!D333</f>
        <v>19.2</v>
      </c>
      <c r="E333" s="478">
        <f>'Annexure IV-Vcosting sheet'!I333</f>
        <v>259</v>
      </c>
      <c r="F333" s="428">
        <f>'Annexure IV-Vcosting sheet'!J333</f>
        <v>19.2</v>
      </c>
      <c r="G333" s="479">
        <f t="shared" si="32"/>
        <v>1</v>
      </c>
      <c r="H333" s="479">
        <f t="shared" si="33"/>
        <v>1</v>
      </c>
      <c r="I333" s="478">
        <f>'Annexure IV-Vcosting sheet'!O333</f>
        <v>0</v>
      </c>
      <c r="J333" s="428">
        <f>'Annexure IV-Vcosting sheet'!P333</f>
        <v>0</v>
      </c>
      <c r="K333" s="428">
        <f>'Annexure IV-Vcosting sheet'!S333</f>
        <v>0</v>
      </c>
      <c r="L333" s="478">
        <f>'Annexure IV-Vcosting sheet'!T333</f>
        <v>259</v>
      </c>
      <c r="M333" s="428">
        <f>'Annexure IV-Vcosting sheet'!U333</f>
        <v>19.399999999999999</v>
      </c>
      <c r="N333" s="478">
        <f>'Annexure IV-Vcosting sheet'!V333</f>
        <v>259</v>
      </c>
      <c r="O333" s="428">
        <f>'Annexure IV-Vcosting sheet'!W333</f>
        <v>19.399999999999999</v>
      </c>
      <c r="P333" s="478">
        <f>'Annexure IV-Vcosting sheet'!X333</f>
        <v>0</v>
      </c>
      <c r="Q333" s="428">
        <f>'Annexure IV-Vcosting sheet'!Y333</f>
        <v>0</v>
      </c>
      <c r="R333" s="428">
        <f>'Annexure IV-Vcosting sheet'!AB333</f>
        <v>0</v>
      </c>
      <c r="S333" s="478">
        <f>'Annexure IV-Vcosting sheet'!AC333</f>
        <v>259</v>
      </c>
      <c r="T333" s="428">
        <f>'Annexure IV-Vcosting sheet'!AD333</f>
        <v>19.399999999999999</v>
      </c>
      <c r="U333" s="478">
        <f>'Annexure IV-Vcosting sheet'!AE333</f>
        <v>259</v>
      </c>
      <c r="V333" s="428">
        <f>'Annexure IV-Vcosting sheet'!AF333</f>
        <v>19.399999999999999</v>
      </c>
      <c r="W333" s="430"/>
    </row>
    <row r="334" spans="1:23" ht="18">
      <c r="A334" s="428" t="s">
        <v>212</v>
      </c>
      <c r="B334" s="429" t="s">
        <v>213</v>
      </c>
      <c r="C334" s="478">
        <f>'Annexure IV-Vcosting sheet'!C334</f>
        <v>0</v>
      </c>
      <c r="D334" s="428">
        <f>'Annexure IV-Vcosting sheet'!D334</f>
        <v>0</v>
      </c>
      <c r="E334" s="478">
        <f>'Annexure IV-Vcosting sheet'!I334</f>
        <v>0</v>
      </c>
      <c r="F334" s="428">
        <f>'Annexure IV-Vcosting sheet'!J334</f>
        <v>0</v>
      </c>
      <c r="G334" s="469">
        <f>'Annexure IV-Vcosting sheet'!K334</f>
        <v>0</v>
      </c>
      <c r="H334" s="469">
        <f>'Annexure IV-Vcosting sheet'!L334</f>
        <v>0</v>
      </c>
      <c r="I334" s="478">
        <f>'Annexure IV-Vcosting sheet'!O334</f>
        <v>0</v>
      </c>
      <c r="J334" s="428">
        <f>'Annexure IV-Vcosting sheet'!P334</f>
        <v>0</v>
      </c>
      <c r="K334" s="428">
        <f>'Annexure IV-Vcosting sheet'!S334</f>
        <v>0</v>
      </c>
      <c r="L334" s="478">
        <f>'Annexure IV-Vcosting sheet'!T334</f>
        <v>0</v>
      </c>
      <c r="M334" s="428">
        <f>'Annexure IV-Vcosting sheet'!U334</f>
        <v>0</v>
      </c>
      <c r="N334" s="478">
        <f>'Annexure IV-Vcosting sheet'!V334</f>
        <v>0</v>
      </c>
      <c r="O334" s="428">
        <f>'Annexure IV-Vcosting sheet'!W334</f>
        <v>0</v>
      </c>
      <c r="P334" s="478">
        <f>'Annexure IV-Vcosting sheet'!X334</f>
        <v>0</v>
      </c>
      <c r="Q334" s="428">
        <f>'Annexure IV-Vcosting sheet'!Y334</f>
        <v>0</v>
      </c>
      <c r="R334" s="428">
        <f>'Annexure IV-Vcosting sheet'!AB334</f>
        <v>0</v>
      </c>
      <c r="S334" s="478">
        <f>'Annexure IV-Vcosting sheet'!AC334</f>
        <v>0</v>
      </c>
      <c r="T334" s="428">
        <f>'Annexure IV-Vcosting sheet'!AD334</f>
        <v>0</v>
      </c>
      <c r="U334" s="478">
        <f>'Annexure IV-Vcosting sheet'!AE334</f>
        <v>0</v>
      </c>
      <c r="V334" s="428">
        <f>'Annexure IV-Vcosting sheet'!AF334</f>
        <v>0</v>
      </c>
      <c r="W334" s="429"/>
    </row>
    <row r="335" spans="1:23">
      <c r="A335" s="431">
        <v>20</v>
      </c>
      <c r="B335" s="429" t="s">
        <v>214</v>
      </c>
      <c r="C335" s="478">
        <f>'Annexure IV-Vcosting sheet'!C335</f>
        <v>0</v>
      </c>
      <c r="D335" s="428">
        <f>'Annexure IV-Vcosting sheet'!D335</f>
        <v>0</v>
      </c>
      <c r="E335" s="478">
        <f>'Annexure IV-Vcosting sheet'!I335</f>
        <v>0</v>
      </c>
      <c r="F335" s="428">
        <f>'Annexure IV-Vcosting sheet'!J335</f>
        <v>0</v>
      </c>
      <c r="G335" s="469">
        <f>'Annexure IV-Vcosting sheet'!K335</f>
        <v>0</v>
      </c>
      <c r="H335" s="469">
        <f>'Annexure IV-Vcosting sheet'!L335</f>
        <v>0</v>
      </c>
      <c r="I335" s="478">
        <f>'Annexure IV-Vcosting sheet'!O335</f>
        <v>0</v>
      </c>
      <c r="J335" s="428">
        <f>'Annexure IV-Vcosting sheet'!P335</f>
        <v>0</v>
      </c>
      <c r="K335" s="428">
        <f>'Annexure IV-Vcosting sheet'!S335</f>
        <v>0</v>
      </c>
      <c r="L335" s="478">
        <f>'Annexure IV-Vcosting sheet'!T335</f>
        <v>0</v>
      </c>
      <c r="M335" s="428">
        <f>'Annexure IV-Vcosting sheet'!U335</f>
        <v>0</v>
      </c>
      <c r="N335" s="478">
        <f>'Annexure IV-Vcosting sheet'!V335</f>
        <v>0</v>
      </c>
      <c r="O335" s="428">
        <f>'Annexure IV-Vcosting sheet'!W335</f>
        <v>0</v>
      </c>
      <c r="P335" s="478">
        <f>'Annexure IV-Vcosting sheet'!X335</f>
        <v>0</v>
      </c>
      <c r="Q335" s="428">
        <f>'Annexure IV-Vcosting sheet'!Y335</f>
        <v>0</v>
      </c>
      <c r="R335" s="428">
        <f>'Annexure IV-Vcosting sheet'!AB335</f>
        <v>0</v>
      </c>
      <c r="S335" s="478">
        <f>'Annexure IV-Vcosting sheet'!AC335</f>
        <v>0</v>
      </c>
      <c r="T335" s="428">
        <f>'Annexure IV-Vcosting sheet'!AD335</f>
        <v>0</v>
      </c>
      <c r="U335" s="478">
        <f>'Annexure IV-Vcosting sheet'!AE335</f>
        <v>0</v>
      </c>
      <c r="V335" s="428">
        <f>'Annexure IV-Vcosting sheet'!AF335</f>
        <v>0</v>
      </c>
      <c r="W335" s="429"/>
    </row>
    <row r="336" spans="1:23" s="454" customFormat="1">
      <c r="A336" s="466">
        <v>20.010000000000002</v>
      </c>
      <c r="B336" s="452" t="s">
        <v>215</v>
      </c>
      <c r="C336" s="478">
        <f>'Annexure IV-Vcosting sheet'!C336</f>
        <v>244</v>
      </c>
      <c r="D336" s="428">
        <f>'Annexure IV-Vcosting sheet'!D336</f>
        <v>7.32</v>
      </c>
      <c r="E336" s="478">
        <f>'Annexure IV-Vcosting sheet'!I336</f>
        <v>231</v>
      </c>
      <c r="F336" s="428">
        <f>'Annexure IV-Vcosting sheet'!J336</f>
        <v>5.25</v>
      </c>
      <c r="G336" s="479">
        <f t="shared" ref="G336:G337" si="34">E336/C336</f>
        <v>0.94672131147540983</v>
      </c>
      <c r="H336" s="479">
        <f t="shared" ref="H336:H337" si="35">F336/D336</f>
        <v>0.71721311475409832</v>
      </c>
      <c r="I336" s="478">
        <f>'Annexure IV-Vcosting sheet'!O336</f>
        <v>0</v>
      </c>
      <c r="J336" s="428">
        <f>'Annexure IV-Vcosting sheet'!P336</f>
        <v>0</v>
      </c>
      <c r="K336" s="428">
        <f>'Annexure IV-Vcosting sheet'!S336</f>
        <v>0.03</v>
      </c>
      <c r="L336" s="478">
        <f>'Annexure IV-Vcosting sheet'!T336</f>
        <v>231</v>
      </c>
      <c r="M336" s="428">
        <f>'Annexure IV-Vcosting sheet'!U336</f>
        <v>6.93</v>
      </c>
      <c r="N336" s="478">
        <f>'Annexure IV-Vcosting sheet'!V336</f>
        <v>231</v>
      </c>
      <c r="O336" s="428">
        <f>'Annexure IV-Vcosting sheet'!W336</f>
        <v>6.93</v>
      </c>
      <c r="P336" s="478">
        <f>'Annexure IV-Vcosting sheet'!X336</f>
        <v>0</v>
      </c>
      <c r="Q336" s="428">
        <f>'Annexure IV-Vcosting sheet'!Y336</f>
        <v>0</v>
      </c>
      <c r="R336" s="428">
        <f>'Annexure IV-Vcosting sheet'!AB336</f>
        <v>0.03</v>
      </c>
      <c r="S336" s="478">
        <f>'Annexure IV-Vcosting sheet'!AC336</f>
        <v>231</v>
      </c>
      <c r="T336" s="428">
        <f>'Annexure IV-Vcosting sheet'!AD336</f>
        <v>6.93</v>
      </c>
      <c r="U336" s="478">
        <f>'Annexure IV-Vcosting sheet'!AE336</f>
        <v>231</v>
      </c>
      <c r="V336" s="428">
        <f>'Annexure IV-Vcosting sheet'!AF336</f>
        <v>6.93</v>
      </c>
      <c r="W336" s="452" t="s">
        <v>477</v>
      </c>
    </row>
    <row r="337" spans="1:23" s="454" customFormat="1">
      <c r="A337" s="451"/>
      <c r="B337" s="462" t="s">
        <v>102</v>
      </c>
      <c r="C337" s="478">
        <f>'Annexure IV-Vcosting sheet'!C337</f>
        <v>244</v>
      </c>
      <c r="D337" s="428">
        <f>'Annexure IV-Vcosting sheet'!D337</f>
        <v>7.32</v>
      </c>
      <c r="E337" s="478">
        <f>'Annexure IV-Vcosting sheet'!I337</f>
        <v>231</v>
      </c>
      <c r="F337" s="428">
        <f>'Annexure IV-Vcosting sheet'!J337</f>
        <v>5.25</v>
      </c>
      <c r="G337" s="479">
        <f t="shared" si="34"/>
        <v>0.94672131147540983</v>
      </c>
      <c r="H337" s="479">
        <f t="shared" si="35"/>
        <v>0.71721311475409832</v>
      </c>
      <c r="I337" s="478">
        <f>'Annexure IV-Vcosting sheet'!O337</f>
        <v>0</v>
      </c>
      <c r="J337" s="428">
        <f>'Annexure IV-Vcosting sheet'!P337</f>
        <v>0</v>
      </c>
      <c r="K337" s="428">
        <f>'Annexure IV-Vcosting sheet'!S337</f>
        <v>0</v>
      </c>
      <c r="L337" s="478">
        <f>'Annexure IV-Vcosting sheet'!T337</f>
        <v>231</v>
      </c>
      <c r="M337" s="428">
        <f>'Annexure IV-Vcosting sheet'!U337</f>
        <v>6.93</v>
      </c>
      <c r="N337" s="478">
        <f>'Annexure IV-Vcosting sheet'!V337</f>
        <v>231</v>
      </c>
      <c r="O337" s="428">
        <f>'Annexure IV-Vcosting sheet'!W337</f>
        <v>6.93</v>
      </c>
      <c r="P337" s="478">
        <f>'Annexure IV-Vcosting sheet'!X337</f>
        <v>0</v>
      </c>
      <c r="Q337" s="428">
        <f>'Annexure IV-Vcosting sheet'!Y337</f>
        <v>0</v>
      </c>
      <c r="R337" s="428">
        <f>'Annexure IV-Vcosting sheet'!AB337</f>
        <v>0</v>
      </c>
      <c r="S337" s="478">
        <f>'Annexure IV-Vcosting sheet'!AC337</f>
        <v>231</v>
      </c>
      <c r="T337" s="428">
        <f>'Annexure IV-Vcosting sheet'!AD337</f>
        <v>6.93</v>
      </c>
      <c r="U337" s="478">
        <f>'Annexure IV-Vcosting sheet'!AE337</f>
        <v>231</v>
      </c>
      <c r="V337" s="428">
        <f>'Annexure IV-Vcosting sheet'!AF337</f>
        <v>6.93</v>
      </c>
      <c r="W337" s="462"/>
    </row>
    <row r="338" spans="1:23" s="454" customFormat="1" ht="18">
      <c r="A338" s="464">
        <v>21</v>
      </c>
      <c r="B338" s="465" t="s">
        <v>216</v>
      </c>
      <c r="C338" s="478">
        <f>'Annexure IV-Vcosting sheet'!C338</f>
        <v>0</v>
      </c>
      <c r="D338" s="428">
        <f>'Annexure IV-Vcosting sheet'!D338</f>
        <v>0</v>
      </c>
      <c r="E338" s="478">
        <f>'Annexure IV-Vcosting sheet'!I338</f>
        <v>0</v>
      </c>
      <c r="F338" s="428">
        <f>'Annexure IV-Vcosting sheet'!J338</f>
        <v>0</v>
      </c>
      <c r="G338" s="469">
        <f>'Annexure IV-Vcosting sheet'!K338</f>
        <v>0</v>
      </c>
      <c r="H338" s="469">
        <f>'Annexure IV-Vcosting sheet'!L338</f>
        <v>0</v>
      </c>
      <c r="I338" s="478">
        <f>'Annexure IV-Vcosting sheet'!O338</f>
        <v>0</v>
      </c>
      <c r="J338" s="428">
        <f>'Annexure IV-Vcosting sheet'!P338</f>
        <v>0</v>
      </c>
      <c r="K338" s="428">
        <f>'Annexure IV-Vcosting sheet'!S338</f>
        <v>0</v>
      </c>
      <c r="L338" s="478">
        <f>'Annexure IV-Vcosting sheet'!T338</f>
        <v>0</v>
      </c>
      <c r="M338" s="428">
        <f>'Annexure IV-Vcosting sheet'!U338</f>
        <v>0</v>
      </c>
      <c r="N338" s="478">
        <f>'Annexure IV-Vcosting sheet'!V338</f>
        <v>0</v>
      </c>
      <c r="O338" s="428">
        <f>'Annexure IV-Vcosting sheet'!W338</f>
        <v>0</v>
      </c>
      <c r="P338" s="478">
        <f>'Annexure IV-Vcosting sheet'!X338</f>
        <v>0</v>
      </c>
      <c r="Q338" s="428">
        <f>'Annexure IV-Vcosting sheet'!Y338</f>
        <v>0</v>
      </c>
      <c r="R338" s="428">
        <f>'Annexure IV-Vcosting sheet'!AB338</f>
        <v>0</v>
      </c>
      <c r="S338" s="478">
        <f>'Annexure IV-Vcosting sheet'!AC338</f>
        <v>0</v>
      </c>
      <c r="T338" s="428">
        <f>'Annexure IV-Vcosting sheet'!AD338</f>
        <v>0</v>
      </c>
      <c r="U338" s="478">
        <f>'Annexure IV-Vcosting sheet'!AE338</f>
        <v>0</v>
      </c>
      <c r="V338" s="428">
        <f>'Annexure IV-Vcosting sheet'!AF338</f>
        <v>0</v>
      </c>
      <c r="W338" s="465"/>
    </row>
    <row r="339" spans="1:23" s="460" customFormat="1">
      <c r="A339" s="451">
        <v>21.01</v>
      </c>
      <c r="B339" s="452" t="s">
        <v>217</v>
      </c>
      <c r="C339" s="478">
        <f>'Annexure IV-Vcosting sheet'!C339</f>
        <v>1</v>
      </c>
      <c r="D339" s="428">
        <f>'Annexure IV-Vcosting sheet'!D339</f>
        <v>12.5</v>
      </c>
      <c r="E339" s="478">
        <f>'Annexure IV-Vcosting sheet'!I339</f>
        <v>0</v>
      </c>
      <c r="F339" s="428">
        <f>'Annexure IV-Vcosting sheet'!J339</f>
        <v>2.0499999999999998</v>
      </c>
      <c r="G339" s="479">
        <f t="shared" ref="G339:G343" si="36">E339/C339</f>
        <v>0</v>
      </c>
      <c r="H339" s="479">
        <f t="shared" ref="H339:H343" si="37">F339/D339</f>
        <v>0.16399999999999998</v>
      </c>
      <c r="I339" s="478">
        <f>'Annexure IV-Vcosting sheet'!O339</f>
        <v>0</v>
      </c>
      <c r="J339" s="428">
        <f>'Annexure IV-Vcosting sheet'!P339</f>
        <v>0</v>
      </c>
      <c r="K339" s="428">
        <f>'Annexure IV-Vcosting sheet'!S339</f>
        <v>0</v>
      </c>
      <c r="L339" s="478">
        <f>'Annexure IV-Vcosting sheet'!T339</f>
        <v>8400</v>
      </c>
      <c r="M339" s="428">
        <f>'Annexure IV-Vcosting sheet'!U339</f>
        <v>18.5</v>
      </c>
      <c r="N339" s="478">
        <f>'Annexure IV-Vcosting sheet'!V339</f>
        <v>8400</v>
      </c>
      <c r="O339" s="428">
        <f>'Annexure IV-Vcosting sheet'!W339</f>
        <v>18.5</v>
      </c>
      <c r="P339" s="478">
        <f>'Annexure IV-Vcosting sheet'!X339</f>
        <v>0</v>
      </c>
      <c r="Q339" s="428">
        <f>'Annexure IV-Vcosting sheet'!Y339</f>
        <v>0</v>
      </c>
      <c r="R339" s="428">
        <f>'Annexure IV-Vcosting sheet'!AB339</f>
        <v>12.5</v>
      </c>
      <c r="S339" s="478">
        <f>'Annexure IV-Vcosting sheet'!AC339</f>
        <v>1</v>
      </c>
      <c r="T339" s="428">
        <f>'Annexure IV-Vcosting sheet'!AD339</f>
        <v>12.5</v>
      </c>
      <c r="U339" s="478">
        <f>'Annexure IV-Vcosting sheet'!AE339</f>
        <v>1</v>
      </c>
      <c r="V339" s="428">
        <f>'Annexure IV-Vcosting sheet'!AF339</f>
        <v>12.5</v>
      </c>
      <c r="W339" s="551" t="s">
        <v>573</v>
      </c>
    </row>
    <row r="340" spans="1:23" s="460" customFormat="1">
      <c r="A340" s="451">
        <v>21.02</v>
      </c>
      <c r="B340" s="452" t="s">
        <v>218</v>
      </c>
      <c r="C340" s="478">
        <f>'Annexure IV-Vcosting sheet'!C340</f>
        <v>1</v>
      </c>
      <c r="D340" s="428">
        <f>'Annexure IV-Vcosting sheet'!D340</f>
        <v>12.5</v>
      </c>
      <c r="E340" s="478">
        <f>'Annexure IV-Vcosting sheet'!I340</f>
        <v>0</v>
      </c>
      <c r="F340" s="428">
        <f>'Annexure IV-Vcosting sheet'!J340</f>
        <v>0</v>
      </c>
      <c r="G340" s="479">
        <f t="shared" si="36"/>
        <v>0</v>
      </c>
      <c r="H340" s="479">
        <f t="shared" si="37"/>
        <v>0</v>
      </c>
      <c r="I340" s="478">
        <f>'Annexure IV-Vcosting sheet'!O340</f>
        <v>0</v>
      </c>
      <c r="J340" s="428">
        <f>'Annexure IV-Vcosting sheet'!P340</f>
        <v>0</v>
      </c>
      <c r="K340" s="428">
        <f>'Annexure IV-Vcosting sheet'!S340</f>
        <v>0</v>
      </c>
      <c r="L340" s="478">
        <f>'Annexure IV-Vcosting sheet'!T340</f>
        <v>27800</v>
      </c>
      <c r="M340" s="428">
        <f>'Annexure IV-Vcosting sheet'!U340</f>
        <v>31.5</v>
      </c>
      <c r="N340" s="478">
        <f>'Annexure IV-Vcosting sheet'!V340</f>
        <v>27800</v>
      </c>
      <c r="O340" s="428">
        <f>'Annexure IV-Vcosting sheet'!W340</f>
        <v>31.5</v>
      </c>
      <c r="P340" s="478">
        <f>'Annexure IV-Vcosting sheet'!X340</f>
        <v>0</v>
      </c>
      <c r="Q340" s="428">
        <f>'Annexure IV-Vcosting sheet'!Y340</f>
        <v>0</v>
      </c>
      <c r="R340" s="428">
        <f>'Annexure IV-Vcosting sheet'!AB340</f>
        <v>12.5</v>
      </c>
      <c r="S340" s="478">
        <f>'Annexure IV-Vcosting sheet'!AC340</f>
        <v>1</v>
      </c>
      <c r="T340" s="428">
        <f>'Annexure IV-Vcosting sheet'!AD340</f>
        <v>12.5</v>
      </c>
      <c r="U340" s="478">
        <f>'Annexure IV-Vcosting sheet'!AE340</f>
        <v>1</v>
      </c>
      <c r="V340" s="428">
        <f>'Annexure IV-Vcosting sheet'!AF340</f>
        <v>12.5</v>
      </c>
      <c r="W340" s="552"/>
    </row>
    <row r="341" spans="1:23" s="460" customFormat="1" ht="18">
      <c r="A341" s="451">
        <f t="shared" ref="A341:A342" si="38">+A340+0.01</f>
        <v>21.03</v>
      </c>
      <c r="B341" s="452" t="s">
        <v>219</v>
      </c>
      <c r="C341" s="478">
        <f>'Annexure IV-Vcosting sheet'!C341</f>
        <v>1</v>
      </c>
      <c r="D341" s="428">
        <f>'Annexure IV-Vcosting sheet'!D341</f>
        <v>12.5</v>
      </c>
      <c r="E341" s="478">
        <f>'Annexure IV-Vcosting sheet'!I341</f>
        <v>0</v>
      </c>
      <c r="F341" s="428">
        <f>'Annexure IV-Vcosting sheet'!J341</f>
        <v>0</v>
      </c>
      <c r="G341" s="479">
        <f t="shared" si="36"/>
        <v>0</v>
      </c>
      <c r="H341" s="479">
        <f t="shared" si="37"/>
        <v>0</v>
      </c>
      <c r="I341" s="478">
        <f>'Annexure IV-Vcosting sheet'!O341</f>
        <v>0</v>
      </c>
      <c r="J341" s="428">
        <f>'Annexure IV-Vcosting sheet'!P341</f>
        <v>0</v>
      </c>
      <c r="K341" s="428">
        <f>'Annexure IV-Vcosting sheet'!S341</f>
        <v>0</v>
      </c>
      <c r="L341" s="478">
        <f>'Annexure IV-Vcosting sheet'!T341</f>
        <v>0</v>
      </c>
      <c r="M341" s="428">
        <f>'Annexure IV-Vcosting sheet'!U341</f>
        <v>0</v>
      </c>
      <c r="N341" s="478">
        <f>'Annexure IV-Vcosting sheet'!V341</f>
        <v>0</v>
      </c>
      <c r="O341" s="428">
        <f>'Annexure IV-Vcosting sheet'!W341</f>
        <v>0</v>
      </c>
      <c r="P341" s="478">
        <f>'Annexure IV-Vcosting sheet'!X341</f>
        <v>0</v>
      </c>
      <c r="Q341" s="428">
        <f>'Annexure IV-Vcosting sheet'!Y341</f>
        <v>0</v>
      </c>
      <c r="R341" s="428">
        <f>'Annexure IV-Vcosting sheet'!AB341</f>
        <v>12.5</v>
      </c>
      <c r="S341" s="478">
        <f>'Annexure IV-Vcosting sheet'!AC341</f>
        <v>1</v>
      </c>
      <c r="T341" s="428">
        <f>'Annexure IV-Vcosting sheet'!AD341</f>
        <v>12.5</v>
      </c>
      <c r="U341" s="478">
        <f>'Annexure IV-Vcosting sheet'!AE341</f>
        <v>1</v>
      </c>
      <c r="V341" s="428">
        <f>'Annexure IV-Vcosting sheet'!AF341</f>
        <v>12.5</v>
      </c>
      <c r="W341" s="552"/>
    </row>
    <row r="342" spans="1:23" s="460" customFormat="1" ht="18">
      <c r="A342" s="451">
        <f t="shared" si="38"/>
        <v>21.040000000000003</v>
      </c>
      <c r="B342" s="452" t="s">
        <v>220</v>
      </c>
      <c r="C342" s="478">
        <f>'Annexure IV-Vcosting sheet'!C342</f>
        <v>1</v>
      </c>
      <c r="D342" s="428">
        <f>'Annexure IV-Vcosting sheet'!D342</f>
        <v>12.5</v>
      </c>
      <c r="E342" s="478">
        <f>'Annexure IV-Vcosting sheet'!I342</f>
        <v>0</v>
      </c>
      <c r="F342" s="428">
        <f>'Annexure IV-Vcosting sheet'!J342</f>
        <v>0</v>
      </c>
      <c r="G342" s="479">
        <f t="shared" si="36"/>
        <v>0</v>
      </c>
      <c r="H342" s="479">
        <f t="shared" si="37"/>
        <v>0</v>
      </c>
      <c r="I342" s="478">
        <f>'Annexure IV-Vcosting sheet'!O342</f>
        <v>0</v>
      </c>
      <c r="J342" s="428">
        <f>'Annexure IV-Vcosting sheet'!P342</f>
        <v>0</v>
      </c>
      <c r="K342" s="428">
        <f>'Annexure IV-Vcosting sheet'!S342</f>
        <v>0</v>
      </c>
      <c r="L342" s="478">
        <f>'Annexure IV-Vcosting sheet'!T342</f>
        <v>0</v>
      </c>
      <c r="M342" s="428">
        <f>'Annexure IV-Vcosting sheet'!U342</f>
        <v>0</v>
      </c>
      <c r="N342" s="478">
        <f>'Annexure IV-Vcosting sheet'!V342</f>
        <v>0</v>
      </c>
      <c r="O342" s="428">
        <f>'Annexure IV-Vcosting sheet'!W342</f>
        <v>0</v>
      </c>
      <c r="P342" s="478">
        <f>'Annexure IV-Vcosting sheet'!X342</f>
        <v>0</v>
      </c>
      <c r="Q342" s="428">
        <f>'Annexure IV-Vcosting sheet'!Y342</f>
        <v>0</v>
      </c>
      <c r="R342" s="428">
        <f>'Annexure IV-Vcosting sheet'!AB342</f>
        <v>12.5</v>
      </c>
      <c r="S342" s="478">
        <f>'Annexure IV-Vcosting sheet'!AC342</f>
        <v>1</v>
      </c>
      <c r="T342" s="428">
        <f>'Annexure IV-Vcosting sheet'!AD342</f>
        <v>12.5</v>
      </c>
      <c r="U342" s="478">
        <f>'Annexure IV-Vcosting sheet'!AE342</f>
        <v>1</v>
      </c>
      <c r="V342" s="428">
        <f>'Annexure IV-Vcosting sheet'!AF342</f>
        <v>12.5</v>
      </c>
      <c r="W342" s="553"/>
    </row>
    <row r="343" spans="1:23" s="460" customFormat="1">
      <c r="A343" s="451"/>
      <c r="B343" s="462" t="s">
        <v>102</v>
      </c>
      <c r="C343" s="478">
        <f>'Annexure IV-Vcosting sheet'!C343</f>
        <v>4</v>
      </c>
      <c r="D343" s="428">
        <f>'Annexure IV-Vcosting sheet'!D343</f>
        <v>50</v>
      </c>
      <c r="E343" s="478">
        <f>'Annexure IV-Vcosting sheet'!I343</f>
        <v>0</v>
      </c>
      <c r="F343" s="428">
        <f>'Annexure IV-Vcosting sheet'!J343</f>
        <v>2.0499999999999998</v>
      </c>
      <c r="G343" s="479">
        <f t="shared" si="36"/>
        <v>0</v>
      </c>
      <c r="H343" s="479">
        <f t="shared" si="37"/>
        <v>4.0999999999999995E-2</v>
      </c>
      <c r="I343" s="478">
        <f>'Annexure IV-Vcosting sheet'!O343</f>
        <v>0</v>
      </c>
      <c r="J343" s="428">
        <f>'Annexure IV-Vcosting sheet'!P343</f>
        <v>0</v>
      </c>
      <c r="K343" s="428">
        <f>'Annexure IV-Vcosting sheet'!S343</f>
        <v>0</v>
      </c>
      <c r="L343" s="478">
        <f>'Annexure IV-Vcosting sheet'!T343</f>
        <v>36200</v>
      </c>
      <c r="M343" s="428">
        <f>'Annexure IV-Vcosting sheet'!U343</f>
        <v>50</v>
      </c>
      <c r="N343" s="478">
        <f>'Annexure IV-Vcosting sheet'!V343</f>
        <v>36200</v>
      </c>
      <c r="O343" s="428">
        <f>'Annexure IV-Vcosting sheet'!W343</f>
        <v>50</v>
      </c>
      <c r="P343" s="478">
        <f>'Annexure IV-Vcosting sheet'!X343</f>
        <v>0</v>
      </c>
      <c r="Q343" s="428">
        <f>'Annexure IV-Vcosting sheet'!Y343</f>
        <v>0</v>
      </c>
      <c r="R343" s="428">
        <f>'Annexure IV-Vcosting sheet'!AB343</f>
        <v>0</v>
      </c>
      <c r="S343" s="478">
        <f>'Annexure IV-Vcosting sheet'!AC343</f>
        <v>1</v>
      </c>
      <c r="T343" s="428">
        <f>'Annexure IV-Vcosting sheet'!AD343</f>
        <v>50</v>
      </c>
      <c r="U343" s="478">
        <f>'Annexure IV-Vcosting sheet'!AE343</f>
        <v>1</v>
      </c>
      <c r="V343" s="428">
        <f>'Annexure IV-Vcosting sheet'!AF343</f>
        <v>50</v>
      </c>
      <c r="W343" s="462"/>
    </row>
    <row r="344" spans="1:23">
      <c r="A344" s="431">
        <v>22</v>
      </c>
      <c r="B344" s="429" t="s">
        <v>221</v>
      </c>
      <c r="C344" s="478">
        <f>'Annexure IV-Vcosting sheet'!C344</f>
        <v>0</v>
      </c>
      <c r="D344" s="428">
        <f>'Annexure IV-Vcosting sheet'!D344</f>
        <v>0</v>
      </c>
      <c r="E344" s="478">
        <f>'Annexure IV-Vcosting sheet'!I344</f>
        <v>0</v>
      </c>
      <c r="F344" s="428">
        <f>'Annexure IV-Vcosting sheet'!J344</f>
        <v>0</v>
      </c>
      <c r="G344" s="469">
        <f>'Annexure IV-Vcosting sheet'!K344</f>
        <v>0</v>
      </c>
      <c r="H344" s="469">
        <f>'Annexure IV-Vcosting sheet'!L344</f>
        <v>0</v>
      </c>
      <c r="I344" s="478">
        <f>'Annexure IV-Vcosting sheet'!O344</f>
        <v>0</v>
      </c>
      <c r="J344" s="428">
        <f>'Annexure IV-Vcosting sheet'!P344</f>
        <v>0</v>
      </c>
      <c r="K344" s="428">
        <f>'Annexure IV-Vcosting sheet'!S344</f>
        <v>0</v>
      </c>
      <c r="L344" s="478">
        <f>'Annexure IV-Vcosting sheet'!T344</f>
        <v>0</v>
      </c>
      <c r="M344" s="428">
        <f>'Annexure IV-Vcosting sheet'!U344</f>
        <v>0</v>
      </c>
      <c r="N344" s="478">
        <f>'Annexure IV-Vcosting sheet'!V344</f>
        <v>0</v>
      </c>
      <c r="O344" s="428">
        <f>'Annexure IV-Vcosting sheet'!W344</f>
        <v>0</v>
      </c>
      <c r="P344" s="478">
        <f>'Annexure IV-Vcosting sheet'!X344</f>
        <v>0</v>
      </c>
      <c r="Q344" s="428">
        <f>'Annexure IV-Vcosting sheet'!Y344</f>
        <v>0</v>
      </c>
      <c r="R344" s="428">
        <f>'Annexure IV-Vcosting sheet'!AB344</f>
        <v>0</v>
      </c>
      <c r="S344" s="478">
        <f>'Annexure IV-Vcosting sheet'!AC344</f>
        <v>0</v>
      </c>
      <c r="T344" s="428">
        <f>'Annexure IV-Vcosting sheet'!AD344</f>
        <v>0</v>
      </c>
      <c r="U344" s="478">
        <f>'Annexure IV-Vcosting sheet'!AE344</f>
        <v>0</v>
      </c>
      <c r="V344" s="428">
        <f>'Annexure IV-Vcosting sheet'!AF344</f>
        <v>0</v>
      </c>
      <c r="W344" s="429"/>
    </row>
    <row r="345" spans="1:23">
      <c r="A345" s="428">
        <v>22.01</v>
      </c>
      <c r="B345" s="433" t="s">
        <v>222</v>
      </c>
      <c r="C345" s="478">
        <f>'Annexure IV-Vcosting sheet'!C345</f>
        <v>0</v>
      </c>
      <c r="D345" s="428">
        <f>'Annexure IV-Vcosting sheet'!D345</f>
        <v>0</v>
      </c>
      <c r="E345" s="478">
        <f>'Annexure IV-Vcosting sheet'!I345</f>
        <v>0</v>
      </c>
      <c r="F345" s="428">
        <f>'Annexure IV-Vcosting sheet'!J345</f>
        <v>0</v>
      </c>
      <c r="G345" s="469">
        <f>'Annexure IV-Vcosting sheet'!K345</f>
        <v>0</v>
      </c>
      <c r="H345" s="469">
        <f>'Annexure IV-Vcosting sheet'!L345</f>
        <v>0</v>
      </c>
      <c r="I345" s="478">
        <f>'Annexure IV-Vcosting sheet'!O345</f>
        <v>0</v>
      </c>
      <c r="J345" s="428">
        <f>'Annexure IV-Vcosting sheet'!P345</f>
        <v>0</v>
      </c>
      <c r="K345" s="428">
        <f>'Annexure IV-Vcosting sheet'!S345</f>
        <v>0</v>
      </c>
      <c r="L345" s="478">
        <f>'Annexure IV-Vcosting sheet'!T345</f>
        <v>0</v>
      </c>
      <c r="M345" s="428">
        <f>'Annexure IV-Vcosting sheet'!U345</f>
        <v>0</v>
      </c>
      <c r="N345" s="478">
        <f>'Annexure IV-Vcosting sheet'!V345</f>
        <v>0</v>
      </c>
      <c r="O345" s="428">
        <f>'Annexure IV-Vcosting sheet'!W345</f>
        <v>0</v>
      </c>
      <c r="P345" s="478">
        <f>'Annexure IV-Vcosting sheet'!X345</f>
        <v>0</v>
      </c>
      <c r="Q345" s="428">
        <f>'Annexure IV-Vcosting sheet'!Y345</f>
        <v>0</v>
      </c>
      <c r="R345" s="428">
        <f>'Annexure IV-Vcosting sheet'!AB345</f>
        <v>0</v>
      </c>
      <c r="S345" s="478">
        <f>'Annexure IV-Vcosting sheet'!AC345</f>
        <v>0</v>
      </c>
      <c r="T345" s="428">
        <f>'Annexure IV-Vcosting sheet'!AD345</f>
        <v>0</v>
      </c>
      <c r="U345" s="478">
        <f>'Annexure IV-Vcosting sheet'!AE345</f>
        <v>0</v>
      </c>
      <c r="V345" s="428">
        <f>'Annexure IV-Vcosting sheet'!AF345</f>
        <v>0</v>
      </c>
      <c r="W345" s="433"/>
    </row>
    <row r="346" spans="1:23">
      <c r="A346" s="428">
        <v>22.02</v>
      </c>
      <c r="B346" s="433" t="s">
        <v>223</v>
      </c>
      <c r="C346" s="478">
        <f>'Annexure IV-Vcosting sheet'!C346</f>
        <v>1632</v>
      </c>
      <c r="D346" s="428">
        <f>'Annexure IV-Vcosting sheet'!D346</f>
        <v>4.8959999999999999</v>
      </c>
      <c r="E346" s="478">
        <f>'Annexure IV-Vcosting sheet'!I346</f>
        <v>0</v>
      </c>
      <c r="F346" s="428">
        <f>'Annexure IV-Vcosting sheet'!J346</f>
        <v>0</v>
      </c>
      <c r="G346" s="479">
        <f t="shared" ref="G346:G347" si="39">E346/C346</f>
        <v>0</v>
      </c>
      <c r="H346" s="479">
        <f t="shared" ref="H346:H347" si="40">F346/D346</f>
        <v>0</v>
      </c>
      <c r="I346" s="478">
        <f>'Annexure IV-Vcosting sheet'!O346</f>
        <v>0</v>
      </c>
      <c r="J346" s="428">
        <f>'Annexure IV-Vcosting sheet'!P346</f>
        <v>0</v>
      </c>
      <c r="K346" s="428">
        <f>'Annexure IV-Vcosting sheet'!S346</f>
        <v>3.0000000000000001E-3</v>
      </c>
      <c r="L346" s="478">
        <f>'Annexure IV-Vcosting sheet'!T346</f>
        <v>1766</v>
      </c>
      <c r="M346" s="428">
        <f>'Annexure IV-Vcosting sheet'!U346</f>
        <v>5.298</v>
      </c>
      <c r="N346" s="478">
        <f>'Annexure IV-Vcosting sheet'!V346</f>
        <v>1766</v>
      </c>
      <c r="O346" s="428">
        <f>'Annexure IV-Vcosting sheet'!W346</f>
        <v>5.298</v>
      </c>
      <c r="P346" s="478">
        <f>'Annexure IV-Vcosting sheet'!X346</f>
        <v>0</v>
      </c>
      <c r="Q346" s="428">
        <f>'Annexure IV-Vcosting sheet'!Y346</f>
        <v>0</v>
      </c>
      <c r="R346" s="428">
        <f>'Annexure IV-Vcosting sheet'!AB346</f>
        <v>3.0000000000000001E-3</v>
      </c>
      <c r="S346" s="478">
        <f>'Annexure IV-Vcosting sheet'!AC346</f>
        <v>1686</v>
      </c>
      <c r="T346" s="428">
        <f>'Annexure IV-Vcosting sheet'!AD346</f>
        <v>5.0579999999999998</v>
      </c>
      <c r="U346" s="478">
        <f>'Annexure IV-Vcosting sheet'!AE346</f>
        <v>1686</v>
      </c>
      <c r="V346" s="428">
        <f>'Annexure IV-Vcosting sheet'!AF346</f>
        <v>5.0579999999999998</v>
      </c>
      <c r="W346" s="452" t="s">
        <v>477</v>
      </c>
    </row>
    <row r="347" spans="1:23">
      <c r="A347" s="428"/>
      <c r="B347" s="438" t="s">
        <v>100</v>
      </c>
      <c r="C347" s="478">
        <f>'Annexure IV-Vcosting sheet'!C347</f>
        <v>1632</v>
      </c>
      <c r="D347" s="428">
        <f>'Annexure IV-Vcosting sheet'!D347</f>
        <v>4.8959999999999999</v>
      </c>
      <c r="E347" s="478">
        <f>'Annexure IV-Vcosting sheet'!I347</f>
        <v>0</v>
      </c>
      <c r="F347" s="428">
        <f>'Annexure IV-Vcosting sheet'!J347</f>
        <v>0</v>
      </c>
      <c r="G347" s="479">
        <f t="shared" si="39"/>
        <v>0</v>
      </c>
      <c r="H347" s="479">
        <f t="shared" si="40"/>
        <v>0</v>
      </c>
      <c r="I347" s="478">
        <f>'Annexure IV-Vcosting sheet'!O347</f>
        <v>0</v>
      </c>
      <c r="J347" s="428">
        <f>'Annexure IV-Vcosting sheet'!P347</f>
        <v>0</v>
      </c>
      <c r="K347" s="428">
        <f>'Annexure IV-Vcosting sheet'!S347</f>
        <v>0</v>
      </c>
      <c r="L347" s="478">
        <f>'Annexure IV-Vcosting sheet'!T347</f>
        <v>1766</v>
      </c>
      <c r="M347" s="428">
        <f>'Annexure IV-Vcosting sheet'!U347</f>
        <v>5.298</v>
      </c>
      <c r="N347" s="478">
        <f>'Annexure IV-Vcosting sheet'!V347</f>
        <v>1766</v>
      </c>
      <c r="O347" s="428">
        <f>'Annexure IV-Vcosting sheet'!W347</f>
        <v>5.298</v>
      </c>
      <c r="P347" s="478">
        <f>'Annexure IV-Vcosting sheet'!X347</f>
        <v>0</v>
      </c>
      <c r="Q347" s="428">
        <f>'Annexure IV-Vcosting sheet'!Y347</f>
        <v>0</v>
      </c>
      <c r="R347" s="428">
        <f>'Annexure IV-Vcosting sheet'!AB347</f>
        <v>0</v>
      </c>
      <c r="S347" s="478">
        <f>'Annexure IV-Vcosting sheet'!AC347</f>
        <v>1686</v>
      </c>
      <c r="T347" s="428">
        <f>'Annexure IV-Vcosting sheet'!AD347</f>
        <v>5.0579999999999998</v>
      </c>
      <c r="U347" s="478">
        <f>'Annexure IV-Vcosting sheet'!AE347</f>
        <v>1686</v>
      </c>
      <c r="V347" s="428">
        <f>'Annexure IV-Vcosting sheet'!AF347</f>
        <v>5.0579999999999998</v>
      </c>
      <c r="W347" s="438"/>
    </row>
    <row r="348" spans="1:23">
      <c r="A348" s="425" t="s">
        <v>212</v>
      </c>
      <c r="B348" s="429" t="s">
        <v>224</v>
      </c>
      <c r="C348" s="478">
        <f>'Annexure IV-Vcosting sheet'!C348</f>
        <v>0</v>
      </c>
      <c r="D348" s="428">
        <f>'Annexure IV-Vcosting sheet'!D348</f>
        <v>0</v>
      </c>
      <c r="E348" s="478">
        <f>'Annexure IV-Vcosting sheet'!I348</f>
        <v>0</v>
      </c>
      <c r="F348" s="428">
        <f>'Annexure IV-Vcosting sheet'!J348</f>
        <v>0</v>
      </c>
      <c r="G348" s="469">
        <f>'Annexure IV-Vcosting sheet'!K348</f>
        <v>0</v>
      </c>
      <c r="H348" s="469">
        <f>'Annexure IV-Vcosting sheet'!L348</f>
        <v>0</v>
      </c>
      <c r="I348" s="478">
        <f>'Annexure IV-Vcosting sheet'!O348</f>
        <v>0</v>
      </c>
      <c r="J348" s="428">
        <f>'Annexure IV-Vcosting sheet'!P348</f>
        <v>0</v>
      </c>
      <c r="K348" s="428">
        <f>'Annexure IV-Vcosting sheet'!S348</f>
        <v>0</v>
      </c>
      <c r="L348" s="478">
        <f>'Annexure IV-Vcosting sheet'!T348</f>
        <v>0</v>
      </c>
      <c r="M348" s="428">
        <f>'Annexure IV-Vcosting sheet'!U348</f>
        <v>0</v>
      </c>
      <c r="N348" s="478">
        <f>'Annexure IV-Vcosting sheet'!V348</f>
        <v>0</v>
      </c>
      <c r="O348" s="428">
        <f>'Annexure IV-Vcosting sheet'!W348</f>
        <v>0</v>
      </c>
      <c r="P348" s="478">
        <f>'Annexure IV-Vcosting sheet'!X348</f>
        <v>0</v>
      </c>
      <c r="Q348" s="428">
        <f>'Annexure IV-Vcosting sheet'!Y348</f>
        <v>0</v>
      </c>
      <c r="R348" s="428">
        <f>'Annexure IV-Vcosting sheet'!AB348</f>
        <v>0</v>
      </c>
      <c r="S348" s="478">
        <f>'Annexure IV-Vcosting sheet'!AC348</f>
        <v>0</v>
      </c>
      <c r="T348" s="428">
        <f>'Annexure IV-Vcosting sheet'!AD348</f>
        <v>0</v>
      </c>
      <c r="U348" s="478">
        <f>'Annexure IV-Vcosting sheet'!AE348</f>
        <v>0</v>
      </c>
      <c r="V348" s="428">
        <f>'Annexure IV-Vcosting sheet'!AF348</f>
        <v>0</v>
      </c>
      <c r="W348" s="429"/>
    </row>
    <row r="349" spans="1:23">
      <c r="A349" s="431">
        <v>23</v>
      </c>
      <c r="B349" s="429" t="s">
        <v>225</v>
      </c>
      <c r="C349" s="478">
        <f>'Annexure IV-Vcosting sheet'!C349</f>
        <v>0</v>
      </c>
      <c r="D349" s="428">
        <f>'Annexure IV-Vcosting sheet'!D349</f>
        <v>0</v>
      </c>
      <c r="E349" s="478">
        <f>'Annexure IV-Vcosting sheet'!I349</f>
        <v>0</v>
      </c>
      <c r="F349" s="428">
        <f>'Annexure IV-Vcosting sheet'!J349</f>
        <v>0</v>
      </c>
      <c r="G349" s="469">
        <f>'Annexure IV-Vcosting sheet'!K349</f>
        <v>0</v>
      </c>
      <c r="H349" s="469">
        <f>'Annexure IV-Vcosting sheet'!L349</f>
        <v>0</v>
      </c>
      <c r="I349" s="478">
        <f>'Annexure IV-Vcosting sheet'!O349</f>
        <v>0</v>
      </c>
      <c r="J349" s="428">
        <f>'Annexure IV-Vcosting sheet'!P349</f>
        <v>0</v>
      </c>
      <c r="K349" s="428">
        <f>'Annexure IV-Vcosting sheet'!S349</f>
        <v>0</v>
      </c>
      <c r="L349" s="478">
        <f>'Annexure IV-Vcosting sheet'!T349</f>
        <v>0</v>
      </c>
      <c r="M349" s="428">
        <f>'Annexure IV-Vcosting sheet'!U349</f>
        <v>0</v>
      </c>
      <c r="N349" s="478">
        <f>'Annexure IV-Vcosting sheet'!V349</f>
        <v>0</v>
      </c>
      <c r="O349" s="428">
        <f>'Annexure IV-Vcosting sheet'!W349</f>
        <v>0</v>
      </c>
      <c r="P349" s="478">
        <f>'Annexure IV-Vcosting sheet'!X349</f>
        <v>0</v>
      </c>
      <c r="Q349" s="428">
        <f>'Annexure IV-Vcosting sheet'!Y349</f>
        <v>0</v>
      </c>
      <c r="R349" s="428">
        <f>'Annexure IV-Vcosting sheet'!AB349</f>
        <v>0</v>
      </c>
      <c r="S349" s="478">
        <f>'Annexure IV-Vcosting sheet'!AC349</f>
        <v>0</v>
      </c>
      <c r="T349" s="428">
        <f>'Annexure IV-Vcosting sheet'!AD349</f>
        <v>0</v>
      </c>
      <c r="U349" s="478">
        <f>'Annexure IV-Vcosting sheet'!AE349</f>
        <v>0</v>
      </c>
      <c r="V349" s="428">
        <f>'Annexure IV-Vcosting sheet'!AF349</f>
        <v>0</v>
      </c>
      <c r="W349" s="429"/>
    </row>
    <row r="350" spans="1:23">
      <c r="A350" s="428">
        <v>23.01</v>
      </c>
      <c r="B350" s="433" t="s">
        <v>226</v>
      </c>
      <c r="C350" s="478">
        <f>'Annexure IV-Vcosting sheet'!C350</f>
        <v>0</v>
      </c>
      <c r="D350" s="428">
        <f>'Annexure IV-Vcosting sheet'!D350</f>
        <v>0</v>
      </c>
      <c r="E350" s="478">
        <f>'Annexure IV-Vcosting sheet'!I350</f>
        <v>0</v>
      </c>
      <c r="F350" s="428">
        <f>'Annexure IV-Vcosting sheet'!J350</f>
        <v>0</v>
      </c>
      <c r="G350" s="469">
        <f>'Annexure IV-Vcosting sheet'!K350</f>
        <v>0</v>
      </c>
      <c r="H350" s="469">
        <f>'Annexure IV-Vcosting sheet'!L350</f>
        <v>0</v>
      </c>
      <c r="I350" s="478">
        <f>'Annexure IV-Vcosting sheet'!O350</f>
        <v>0</v>
      </c>
      <c r="J350" s="428">
        <f>'Annexure IV-Vcosting sheet'!P350</f>
        <v>0</v>
      </c>
      <c r="K350" s="428">
        <f>'Annexure IV-Vcosting sheet'!S350</f>
        <v>0</v>
      </c>
      <c r="L350" s="478">
        <f>'Annexure IV-Vcosting sheet'!T350</f>
        <v>0</v>
      </c>
      <c r="M350" s="428">
        <f>'Annexure IV-Vcosting sheet'!U350</f>
        <v>0</v>
      </c>
      <c r="N350" s="478">
        <f>'Annexure IV-Vcosting sheet'!V350</f>
        <v>0</v>
      </c>
      <c r="O350" s="428">
        <f>'Annexure IV-Vcosting sheet'!W350</f>
        <v>0</v>
      </c>
      <c r="P350" s="478">
        <f>'Annexure IV-Vcosting sheet'!X350</f>
        <v>0</v>
      </c>
      <c r="Q350" s="428">
        <f>'Annexure IV-Vcosting sheet'!Y350</f>
        <v>0</v>
      </c>
      <c r="R350" s="428">
        <f>'Annexure IV-Vcosting sheet'!AB350</f>
        <v>0</v>
      </c>
      <c r="S350" s="478">
        <f>'Annexure IV-Vcosting sheet'!AC350</f>
        <v>0</v>
      </c>
      <c r="T350" s="428">
        <f>'Annexure IV-Vcosting sheet'!AD350</f>
        <v>0</v>
      </c>
      <c r="U350" s="478">
        <f>'Annexure IV-Vcosting sheet'!AE350</f>
        <v>0</v>
      </c>
      <c r="V350" s="428">
        <f>'Annexure IV-Vcosting sheet'!AF350</f>
        <v>0</v>
      </c>
      <c r="W350" s="433"/>
    </row>
    <row r="351" spans="1:23">
      <c r="A351" s="428">
        <f>+A350+0.01</f>
        <v>23.020000000000003</v>
      </c>
      <c r="B351" s="433" t="s">
        <v>227</v>
      </c>
      <c r="C351" s="478">
        <f>'Annexure IV-Vcosting sheet'!C351</f>
        <v>0</v>
      </c>
      <c r="D351" s="428">
        <f>'Annexure IV-Vcosting sheet'!D351</f>
        <v>0</v>
      </c>
      <c r="E351" s="478">
        <f>'Annexure IV-Vcosting sheet'!I351</f>
        <v>0</v>
      </c>
      <c r="F351" s="428">
        <f>'Annexure IV-Vcosting sheet'!J351</f>
        <v>0</v>
      </c>
      <c r="G351" s="469">
        <f>'Annexure IV-Vcosting sheet'!K351</f>
        <v>0</v>
      </c>
      <c r="H351" s="469">
        <f>'Annexure IV-Vcosting sheet'!L351</f>
        <v>0</v>
      </c>
      <c r="I351" s="478">
        <f>'Annexure IV-Vcosting sheet'!O351</f>
        <v>0</v>
      </c>
      <c r="J351" s="428">
        <f>'Annexure IV-Vcosting sheet'!P351</f>
        <v>0</v>
      </c>
      <c r="K351" s="428">
        <f>'Annexure IV-Vcosting sheet'!S351</f>
        <v>0</v>
      </c>
      <c r="L351" s="478">
        <f>'Annexure IV-Vcosting sheet'!T351</f>
        <v>0</v>
      </c>
      <c r="M351" s="428">
        <f>'Annexure IV-Vcosting sheet'!U351</f>
        <v>0</v>
      </c>
      <c r="N351" s="478">
        <f>'Annexure IV-Vcosting sheet'!V351</f>
        <v>0</v>
      </c>
      <c r="O351" s="428">
        <f>'Annexure IV-Vcosting sheet'!W351</f>
        <v>0</v>
      </c>
      <c r="P351" s="478">
        <f>'Annexure IV-Vcosting sheet'!X351</f>
        <v>0</v>
      </c>
      <c r="Q351" s="428">
        <f>'Annexure IV-Vcosting sheet'!Y351</f>
        <v>0</v>
      </c>
      <c r="R351" s="428">
        <f>'Annexure IV-Vcosting sheet'!AB351</f>
        <v>0</v>
      </c>
      <c r="S351" s="478">
        <f>'Annexure IV-Vcosting sheet'!AC351</f>
        <v>0</v>
      </c>
      <c r="T351" s="428">
        <f>'Annexure IV-Vcosting sheet'!AD351</f>
        <v>0</v>
      </c>
      <c r="U351" s="478">
        <f>'Annexure IV-Vcosting sheet'!AE351</f>
        <v>0</v>
      </c>
      <c r="V351" s="428">
        <f>'Annexure IV-Vcosting sheet'!AF351</f>
        <v>0</v>
      </c>
      <c r="W351" s="433"/>
    </row>
    <row r="352" spans="1:23">
      <c r="A352" s="428">
        <f t="shared" ref="A352:A372" si="41">+A351+0.01</f>
        <v>23.030000000000005</v>
      </c>
      <c r="B352" s="433" t="s">
        <v>228</v>
      </c>
      <c r="C352" s="478">
        <f>'Annexure IV-Vcosting sheet'!C352</f>
        <v>0</v>
      </c>
      <c r="D352" s="428">
        <f>'Annexure IV-Vcosting sheet'!D352</f>
        <v>0</v>
      </c>
      <c r="E352" s="478">
        <f>'Annexure IV-Vcosting sheet'!I352</f>
        <v>0</v>
      </c>
      <c r="F352" s="428">
        <f>'Annexure IV-Vcosting sheet'!J352</f>
        <v>0</v>
      </c>
      <c r="G352" s="469">
        <f>'Annexure IV-Vcosting sheet'!K352</f>
        <v>0</v>
      </c>
      <c r="H352" s="469">
        <f>'Annexure IV-Vcosting sheet'!L352</f>
        <v>0</v>
      </c>
      <c r="I352" s="478">
        <f>'Annexure IV-Vcosting sheet'!O352</f>
        <v>0</v>
      </c>
      <c r="J352" s="428">
        <f>'Annexure IV-Vcosting sheet'!P352</f>
        <v>0</v>
      </c>
      <c r="K352" s="428">
        <f>'Annexure IV-Vcosting sheet'!S352</f>
        <v>0</v>
      </c>
      <c r="L352" s="478">
        <f>'Annexure IV-Vcosting sheet'!T352</f>
        <v>0</v>
      </c>
      <c r="M352" s="428">
        <f>'Annexure IV-Vcosting sheet'!U352</f>
        <v>0</v>
      </c>
      <c r="N352" s="478">
        <f>'Annexure IV-Vcosting sheet'!V352</f>
        <v>0</v>
      </c>
      <c r="O352" s="428">
        <f>'Annexure IV-Vcosting sheet'!W352</f>
        <v>0</v>
      </c>
      <c r="P352" s="478">
        <f>'Annexure IV-Vcosting sheet'!X352</f>
        <v>0</v>
      </c>
      <c r="Q352" s="428">
        <f>'Annexure IV-Vcosting sheet'!Y352</f>
        <v>0</v>
      </c>
      <c r="R352" s="428">
        <f>'Annexure IV-Vcosting sheet'!AB352</f>
        <v>0</v>
      </c>
      <c r="S352" s="478">
        <f>'Annexure IV-Vcosting sheet'!AC352</f>
        <v>0</v>
      </c>
      <c r="T352" s="428">
        <f>'Annexure IV-Vcosting sheet'!AD352</f>
        <v>0</v>
      </c>
      <c r="U352" s="478">
        <f>'Annexure IV-Vcosting sheet'!AE352</f>
        <v>0</v>
      </c>
      <c r="V352" s="428">
        <f>'Annexure IV-Vcosting sheet'!AF352</f>
        <v>0</v>
      </c>
      <c r="W352" s="433"/>
    </row>
    <row r="353" spans="1:23">
      <c r="A353" s="428">
        <f t="shared" si="41"/>
        <v>23.040000000000006</v>
      </c>
      <c r="B353" s="433" t="s">
        <v>229</v>
      </c>
      <c r="C353" s="478">
        <f>'Annexure IV-Vcosting sheet'!C353</f>
        <v>0</v>
      </c>
      <c r="D353" s="428">
        <f>'Annexure IV-Vcosting sheet'!D353</f>
        <v>0</v>
      </c>
      <c r="E353" s="478">
        <f>'Annexure IV-Vcosting sheet'!I353</f>
        <v>0</v>
      </c>
      <c r="F353" s="428">
        <f>'Annexure IV-Vcosting sheet'!J353</f>
        <v>0</v>
      </c>
      <c r="G353" s="469">
        <f>'Annexure IV-Vcosting sheet'!K353</f>
        <v>0</v>
      </c>
      <c r="H353" s="469">
        <f>'Annexure IV-Vcosting sheet'!L353</f>
        <v>0</v>
      </c>
      <c r="I353" s="478">
        <f>'Annexure IV-Vcosting sheet'!O353</f>
        <v>0</v>
      </c>
      <c r="J353" s="428">
        <f>'Annexure IV-Vcosting sheet'!P353</f>
        <v>0</v>
      </c>
      <c r="K353" s="428">
        <f>'Annexure IV-Vcosting sheet'!S353</f>
        <v>0</v>
      </c>
      <c r="L353" s="478">
        <f>'Annexure IV-Vcosting sheet'!T353</f>
        <v>0</v>
      </c>
      <c r="M353" s="428">
        <f>'Annexure IV-Vcosting sheet'!U353</f>
        <v>0</v>
      </c>
      <c r="N353" s="478">
        <f>'Annexure IV-Vcosting sheet'!V353</f>
        <v>0</v>
      </c>
      <c r="O353" s="428">
        <f>'Annexure IV-Vcosting sheet'!W353</f>
        <v>0</v>
      </c>
      <c r="P353" s="478">
        <f>'Annexure IV-Vcosting sheet'!X353</f>
        <v>0</v>
      </c>
      <c r="Q353" s="428">
        <f>'Annexure IV-Vcosting sheet'!Y353</f>
        <v>0</v>
      </c>
      <c r="R353" s="428">
        <f>'Annexure IV-Vcosting sheet'!AB353</f>
        <v>0</v>
      </c>
      <c r="S353" s="478">
        <f>'Annexure IV-Vcosting sheet'!AC353</f>
        <v>0</v>
      </c>
      <c r="T353" s="428">
        <f>'Annexure IV-Vcosting sheet'!AD353</f>
        <v>0</v>
      </c>
      <c r="U353" s="478">
        <f>'Annexure IV-Vcosting sheet'!AE353</f>
        <v>0</v>
      </c>
      <c r="V353" s="428">
        <f>'Annexure IV-Vcosting sheet'!AF353</f>
        <v>0</v>
      </c>
      <c r="W353" s="433"/>
    </row>
    <row r="354" spans="1:23" s="454" customFormat="1" ht="45">
      <c r="A354" s="451">
        <f t="shared" si="41"/>
        <v>23.050000000000008</v>
      </c>
      <c r="B354" s="452" t="s">
        <v>230</v>
      </c>
      <c r="C354" s="478">
        <f>'Annexure IV-Vcosting sheet'!C354</f>
        <v>223</v>
      </c>
      <c r="D354" s="428">
        <f>'Annexure IV-Vcosting sheet'!D354</f>
        <v>36.700000000000003</v>
      </c>
      <c r="E354" s="478">
        <f>'Annexure IV-Vcosting sheet'!I354</f>
        <v>34</v>
      </c>
      <c r="F354" s="428">
        <f>'Annexure IV-Vcosting sheet'!J354</f>
        <v>0</v>
      </c>
      <c r="G354" s="479">
        <f>E354/C354</f>
        <v>0.15246636771300448</v>
      </c>
      <c r="H354" s="479">
        <f>F354/D354</f>
        <v>0</v>
      </c>
      <c r="I354" s="478">
        <f>'Annexure IV-Vcosting sheet'!O354</f>
        <v>189</v>
      </c>
      <c r="J354" s="428">
        <f>'Annexure IV-Vcosting sheet'!P354</f>
        <v>36.700000000000003</v>
      </c>
      <c r="K354" s="428">
        <f>'Annexure IV-Vcosting sheet'!S354</f>
        <v>0</v>
      </c>
      <c r="L354" s="478">
        <f>'Annexure IV-Vcosting sheet'!T354</f>
        <v>0</v>
      </c>
      <c r="M354" s="428">
        <f>'Annexure IV-Vcosting sheet'!U354</f>
        <v>0</v>
      </c>
      <c r="N354" s="478">
        <f>'Annexure IV-Vcosting sheet'!V354</f>
        <v>189</v>
      </c>
      <c r="O354" s="428">
        <f>'Annexure IV-Vcosting sheet'!W354</f>
        <v>36.700000000000003</v>
      </c>
      <c r="P354" s="478">
        <f>'Annexure IV-Vcosting sheet'!X354</f>
        <v>189</v>
      </c>
      <c r="Q354" s="428">
        <f>'Annexure IV-Vcosting sheet'!Y354</f>
        <v>36.700000000000003</v>
      </c>
      <c r="R354" s="428">
        <f>'Annexure IV-Vcosting sheet'!AB354</f>
        <v>0</v>
      </c>
      <c r="S354" s="478">
        <f>'Annexure IV-Vcosting sheet'!AC354</f>
        <v>0</v>
      </c>
      <c r="T354" s="428">
        <f>'Annexure IV-Vcosting sheet'!AD354</f>
        <v>0</v>
      </c>
      <c r="U354" s="478">
        <f>'Annexure IV-Vcosting sheet'!AE354</f>
        <v>189</v>
      </c>
      <c r="V354" s="428">
        <f>'Annexure IV-Vcosting sheet'!AF354</f>
        <v>36.700000000000003</v>
      </c>
      <c r="W354" s="452" t="s">
        <v>537</v>
      </c>
    </row>
    <row r="355" spans="1:23" s="454" customFormat="1">
      <c r="A355" s="451">
        <f t="shared" si="41"/>
        <v>23.060000000000009</v>
      </c>
      <c r="B355" s="452" t="s">
        <v>231</v>
      </c>
      <c r="C355" s="478">
        <f>'Annexure IV-Vcosting sheet'!C355</f>
        <v>0</v>
      </c>
      <c r="D355" s="428">
        <f>'Annexure IV-Vcosting sheet'!D355</f>
        <v>0</v>
      </c>
      <c r="E355" s="478">
        <f>'Annexure IV-Vcosting sheet'!I355</f>
        <v>0</v>
      </c>
      <c r="F355" s="428">
        <f>'Annexure IV-Vcosting sheet'!J355</f>
        <v>0</v>
      </c>
      <c r="G355" s="469">
        <f>'Annexure IV-Vcosting sheet'!K355</f>
        <v>0</v>
      </c>
      <c r="H355" s="469">
        <f>'Annexure IV-Vcosting sheet'!L355</f>
        <v>0</v>
      </c>
      <c r="I355" s="478">
        <f>'Annexure IV-Vcosting sheet'!O355</f>
        <v>0</v>
      </c>
      <c r="J355" s="428">
        <f>'Annexure IV-Vcosting sheet'!P355</f>
        <v>0</v>
      </c>
      <c r="K355" s="428">
        <f>'Annexure IV-Vcosting sheet'!S355</f>
        <v>8.16</v>
      </c>
      <c r="L355" s="478">
        <f>'Annexure IV-Vcosting sheet'!T355</f>
        <v>28</v>
      </c>
      <c r="M355" s="428">
        <f>'Annexure IV-Vcosting sheet'!U355</f>
        <v>228.48000000000002</v>
      </c>
      <c r="N355" s="478">
        <f>'Annexure IV-Vcosting sheet'!V355</f>
        <v>28</v>
      </c>
      <c r="O355" s="428">
        <f>'Annexure IV-Vcosting sheet'!W355</f>
        <v>228.48000000000002</v>
      </c>
      <c r="P355" s="478">
        <f>'Annexure IV-Vcosting sheet'!X355</f>
        <v>0</v>
      </c>
      <c r="Q355" s="428">
        <f>'Annexure IV-Vcosting sheet'!Y355</f>
        <v>0</v>
      </c>
      <c r="R355" s="428">
        <f>'Annexure IV-Vcosting sheet'!AB355</f>
        <v>0</v>
      </c>
      <c r="S355" s="478">
        <f>'Annexure IV-Vcosting sheet'!AC355</f>
        <v>0</v>
      </c>
      <c r="T355" s="428">
        <f>'Annexure IV-Vcosting sheet'!AD355</f>
        <v>0</v>
      </c>
      <c r="U355" s="478">
        <f>'Annexure IV-Vcosting sheet'!AE355</f>
        <v>0</v>
      </c>
      <c r="V355" s="428">
        <f>'Annexure IV-Vcosting sheet'!AF355</f>
        <v>0</v>
      </c>
      <c r="W355" s="452" t="s">
        <v>477</v>
      </c>
    </row>
    <row r="356" spans="1:23">
      <c r="A356" s="428">
        <f t="shared" si="41"/>
        <v>23.070000000000011</v>
      </c>
      <c r="B356" s="433" t="s">
        <v>232</v>
      </c>
      <c r="C356" s="478">
        <f>'Annexure IV-Vcosting sheet'!C356</f>
        <v>0</v>
      </c>
      <c r="D356" s="428">
        <f>'Annexure IV-Vcosting sheet'!D356</f>
        <v>0</v>
      </c>
      <c r="E356" s="478">
        <f>'Annexure IV-Vcosting sheet'!I356</f>
        <v>0</v>
      </c>
      <c r="F356" s="428">
        <f>'Annexure IV-Vcosting sheet'!J356</f>
        <v>0</v>
      </c>
      <c r="G356" s="469">
        <f>'Annexure IV-Vcosting sheet'!K356</f>
        <v>0</v>
      </c>
      <c r="H356" s="469">
        <f>'Annexure IV-Vcosting sheet'!L356</f>
        <v>0</v>
      </c>
      <c r="I356" s="478">
        <f>'Annexure IV-Vcosting sheet'!O356</f>
        <v>0</v>
      </c>
      <c r="J356" s="428">
        <f>'Annexure IV-Vcosting sheet'!P356</f>
        <v>0</v>
      </c>
      <c r="K356" s="428">
        <f>'Annexure IV-Vcosting sheet'!S356</f>
        <v>0</v>
      </c>
      <c r="L356" s="478">
        <f>'Annexure IV-Vcosting sheet'!T356</f>
        <v>0</v>
      </c>
      <c r="M356" s="428">
        <f>'Annexure IV-Vcosting sheet'!U356</f>
        <v>0</v>
      </c>
      <c r="N356" s="478">
        <f>'Annexure IV-Vcosting sheet'!V356</f>
        <v>0</v>
      </c>
      <c r="O356" s="428">
        <f>'Annexure IV-Vcosting sheet'!W356</f>
        <v>0</v>
      </c>
      <c r="P356" s="478">
        <f>'Annexure IV-Vcosting sheet'!X356</f>
        <v>0</v>
      </c>
      <c r="Q356" s="428">
        <f>'Annexure IV-Vcosting sheet'!Y356</f>
        <v>0</v>
      </c>
      <c r="R356" s="428">
        <f>'Annexure IV-Vcosting sheet'!AB356</f>
        <v>0</v>
      </c>
      <c r="S356" s="478">
        <f>'Annexure IV-Vcosting sheet'!AC356</f>
        <v>0</v>
      </c>
      <c r="T356" s="428">
        <f>'Annexure IV-Vcosting sheet'!AD356</f>
        <v>0</v>
      </c>
      <c r="U356" s="478">
        <f>'Annexure IV-Vcosting sheet'!AE356</f>
        <v>0</v>
      </c>
      <c r="V356" s="428">
        <f>'Annexure IV-Vcosting sheet'!AF356</f>
        <v>0</v>
      </c>
      <c r="W356" s="433"/>
    </row>
    <row r="357" spans="1:23">
      <c r="A357" s="428">
        <f t="shared" si="41"/>
        <v>23.080000000000013</v>
      </c>
      <c r="B357" s="433" t="s">
        <v>233</v>
      </c>
      <c r="C357" s="478">
        <f>'Annexure IV-Vcosting sheet'!C357</f>
        <v>0</v>
      </c>
      <c r="D357" s="428">
        <f>'Annexure IV-Vcosting sheet'!D357</f>
        <v>0</v>
      </c>
      <c r="E357" s="478">
        <f>'Annexure IV-Vcosting sheet'!I357</f>
        <v>0</v>
      </c>
      <c r="F357" s="428">
        <f>'Annexure IV-Vcosting sheet'!J357</f>
        <v>0</v>
      </c>
      <c r="G357" s="469">
        <f>'Annexure IV-Vcosting sheet'!K357</f>
        <v>0</v>
      </c>
      <c r="H357" s="469">
        <f>'Annexure IV-Vcosting sheet'!L357</f>
        <v>0</v>
      </c>
      <c r="I357" s="478">
        <f>'Annexure IV-Vcosting sheet'!O357</f>
        <v>0</v>
      </c>
      <c r="J357" s="428">
        <f>'Annexure IV-Vcosting sheet'!P357</f>
        <v>0</v>
      </c>
      <c r="K357" s="428">
        <f>'Annexure IV-Vcosting sheet'!S357</f>
        <v>0</v>
      </c>
      <c r="L357" s="478">
        <f>'Annexure IV-Vcosting sheet'!T357</f>
        <v>0</v>
      </c>
      <c r="M357" s="428">
        <f>'Annexure IV-Vcosting sheet'!U357</f>
        <v>0</v>
      </c>
      <c r="N357" s="478">
        <f>'Annexure IV-Vcosting sheet'!V357</f>
        <v>0</v>
      </c>
      <c r="O357" s="428">
        <f>'Annexure IV-Vcosting sheet'!W357</f>
        <v>0</v>
      </c>
      <c r="P357" s="478">
        <f>'Annexure IV-Vcosting sheet'!X357</f>
        <v>0</v>
      </c>
      <c r="Q357" s="428">
        <f>'Annexure IV-Vcosting sheet'!Y357</f>
        <v>0</v>
      </c>
      <c r="R357" s="428">
        <f>'Annexure IV-Vcosting sheet'!AB357</f>
        <v>0</v>
      </c>
      <c r="S357" s="478">
        <f>'Annexure IV-Vcosting sheet'!AC357</f>
        <v>0</v>
      </c>
      <c r="T357" s="428">
        <f>'Annexure IV-Vcosting sheet'!AD357</f>
        <v>0</v>
      </c>
      <c r="U357" s="478">
        <f>'Annexure IV-Vcosting sheet'!AE357</f>
        <v>0</v>
      </c>
      <c r="V357" s="428">
        <f>'Annexure IV-Vcosting sheet'!AF357</f>
        <v>0</v>
      </c>
      <c r="W357" s="433"/>
    </row>
    <row r="358" spans="1:23">
      <c r="A358" s="428">
        <v>23.09</v>
      </c>
      <c r="B358" s="433" t="s">
        <v>234</v>
      </c>
      <c r="C358" s="478">
        <f>'Annexure IV-Vcosting sheet'!C358</f>
        <v>0</v>
      </c>
      <c r="D358" s="428">
        <f>'Annexure IV-Vcosting sheet'!D358</f>
        <v>0</v>
      </c>
      <c r="E358" s="478">
        <f>'Annexure IV-Vcosting sheet'!I358</f>
        <v>0</v>
      </c>
      <c r="F358" s="428">
        <f>'Annexure IV-Vcosting sheet'!J358</f>
        <v>0</v>
      </c>
      <c r="G358" s="469">
        <f>'Annexure IV-Vcosting sheet'!K358</f>
        <v>0</v>
      </c>
      <c r="H358" s="469">
        <f>'Annexure IV-Vcosting sheet'!L358</f>
        <v>0</v>
      </c>
      <c r="I358" s="478">
        <f>'Annexure IV-Vcosting sheet'!O358</f>
        <v>0</v>
      </c>
      <c r="J358" s="428">
        <f>'Annexure IV-Vcosting sheet'!P358</f>
        <v>0</v>
      </c>
      <c r="K358" s="428">
        <f>'Annexure IV-Vcosting sheet'!S358</f>
        <v>0</v>
      </c>
      <c r="L358" s="478">
        <f>'Annexure IV-Vcosting sheet'!T358</f>
        <v>0</v>
      </c>
      <c r="M358" s="428">
        <f>'Annexure IV-Vcosting sheet'!U358</f>
        <v>0</v>
      </c>
      <c r="N358" s="478">
        <f>'Annexure IV-Vcosting sheet'!V358</f>
        <v>0</v>
      </c>
      <c r="O358" s="428">
        <f>'Annexure IV-Vcosting sheet'!W358</f>
        <v>0</v>
      </c>
      <c r="P358" s="478">
        <f>'Annexure IV-Vcosting sheet'!X358</f>
        <v>0</v>
      </c>
      <c r="Q358" s="428">
        <f>'Annexure IV-Vcosting sheet'!Y358</f>
        <v>0</v>
      </c>
      <c r="R358" s="428">
        <f>'Annexure IV-Vcosting sheet'!AB358</f>
        <v>0</v>
      </c>
      <c r="S358" s="478">
        <f>'Annexure IV-Vcosting sheet'!AC358</f>
        <v>0</v>
      </c>
      <c r="T358" s="428">
        <f>'Annexure IV-Vcosting sheet'!AD358</f>
        <v>0</v>
      </c>
      <c r="U358" s="478">
        <f>'Annexure IV-Vcosting sheet'!AE358</f>
        <v>0</v>
      </c>
      <c r="V358" s="428">
        <f>'Annexure IV-Vcosting sheet'!AF358</f>
        <v>0</v>
      </c>
      <c r="W358" s="433"/>
    </row>
    <row r="359" spans="1:23">
      <c r="A359" s="428">
        <f>+A358+0.01</f>
        <v>23.1</v>
      </c>
      <c r="B359" s="433" t="s">
        <v>235</v>
      </c>
      <c r="C359" s="478">
        <f>'Annexure IV-Vcosting sheet'!C359</f>
        <v>0</v>
      </c>
      <c r="D359" s="428">
        <f>'Annexure IV-Vcosting sheet'!D359</f>
        <v>0</v>
      </c>
      <c r="E359" s="478">
        <f>'Annexure IV-Vcosting sheet'!I359</f>
        <v>0</v>
      </c>
      <c r="F359" s="428">
        <f>'Annexure IV-Vcosting sheet'!J359</f>
        <v>0</v>
      </c>
      <c r="G359" s="469">
        <f>'Annexure IV-Vcosting sheet'!K359</f>
        <v>0</v>
      </c>
      <c r="H359" s="469">
        <f>'Annexure IV-Vcosting sheet'!L359</f>
        <v>0</v>
      </c>
      <c r="I359" s="478">
        <f>'Annexure IV-Vcosting sheet'!O359</f>
        <v>0</v>
      </c>
      <c r="J359" s="428">
        <f>'Annexure IV-Vcosting sheet'!P359</f>
        <v>0</v>
      </c>
      <c r="K359" s="428">
        <f>'Annexure IV-Vcosting sheet'!S359</f>
        <v>0</v>
      </c>
      <c r="L359" s="478">
        <f>'Annexure IV-Vcosting sheet'!T359</f>
        <v>0</v>
      </c>
      <c r="M359" s="428">
        <f>'Annexure IV-Vcosting sheet'!U359</f>
        <v>0</v>
      </c>
      <c r="N359" s="478">
        <f>'Annexure IV-Vcosting sheet'!V359</f>
        <v>0</v>
      </c>
      <c r="O359" s="428">
        <f>'Annexure IV-Vcosting sheet'!W359</f>
        <v>0</v>
      </c>
      <c r="P359" s="478">
        <f>'Annexure IV-Vcosting sheet'!X359</f>
        <v>0</v>
      </c>
      <c r="Q359" s="428">
        <f>'Annexure IV-Vcosting sheet'!Y359</f>
        <v>0</v>
      </c>
      <c r="R359" s="428">
        <f>'Annexure IV-Vcosting sheet'!AB359</f>
        <v>0</v>
      </c>
      <c r="S359" s="478">
        <f>'Annexure IV-Vcosting sheet'!AC359</f>
        <v>0</v>
      </c>
      <c r="T359" s="428">
        <f>'Annexure IV-Vcosting sheet'!AD359</f>
        <v>0</v>
      </c>
      <c r="U359" s="478">
        <f>'Annexure IV-Vcosting sheet'!AE359</f>
        <v>0</v>
      </c>
      <c r="V359" s="428">
        <f>'Annexure IV-Vcosting sheet'!AF359</f>
        <v>0</v>
      </c>
      <c r="W359" s="433"/>
    </row>
    <row r="360" spans="1:23" s="454" customFormat="1">
      <c r="A360" s="451">
        <f t="shared" si="41"/>
        <v>23.110000000000003</v>
      </c>
      <c r="B360" s="452" t="s">
        <v>236</v>
      </c>
      <c r="C360" s="478">
        <f>'Annexure IV-Vcosting sheet'!C360</f>
        <v>114</v>
      </c>
      <c r="D360" s="428">
        <f>'Annexure IV-Vcosting sheet'!D360</f>
        <v>45.6</v>
      </c>
      <c r="E360" s="478">
        <f>'Annexure IV-Vcosting sheet'!I360</f>
        <v>57</v>
      </c>
      <c r="F360" s="428">
        <f>'Annexure IV-Vcosting sheet'!J360</f>
        <v>22.84</v>
      </c>
      <c r="G360" s="479">
        <f>E360/C360</f>
        <v>0.5</v>
      </c>
      <c r="H360" s="479">
        <f>F360/D360</f>
        <v>0.50087719298245614</v>
      </c>
      <c r="I360" s="478">
        <f>'Annexure IV-Vcosting sheet'!O360</f>
        <v>57</v>
      </c>
      <c r="J360" s="428">
        <f>'Annexure IV-Vcosting sheet'!P360</f>
        <v>22.76</v>
      </c>
      <c r="K360" s="428">
        <f>'Annexure IV-Vcosting sheet'!S360</f>
        <v>0.4</v>
      </c>
      <c r="L360" s="478">
        <f>'Annexure IV-Vcosting sheet'!T360</f>
        <v>0</v>
      </c>
      <c r="M360" s="428">
        <f>'Annexure IV-Vcosting sheet'!U360</f>
        <v>0</v>
      </c>
      <c r="N360" s="478">
        <f>'Annexure IV-Vcosting sheet'!V360</f>
        <v>57</v>
      </c>
      <c r="O360" s="428">
        <f>'Annexure IV-Vcosting sheet'!W360</f>
        <v>22.76</v>
      </c>
      <c r="P360" s="478">
        <f>'Annexure IV-Vcosting sheet'!X360</f>
        <v>57</v>
      </c>
      <c r="Q360" s="428">
        <f>'Annexure IV-Vcosting sheet'!Y360</f>
        <v>22.76</v>
      </c>
      <c r="R360" s="428">
        <f>'Annexure IV-Vcosting sheet'!AB360</f>
        <v>0</v>
      </c>
      <c r="S360" s="478">
        <f>'Annexure IV-Vcosting sheet'!AC360</f>
        <v>0</v>
      </c>
      <c r="T360" s="428">
        <f>'Annexure IV-Vcosting sheet'!AD360</f>
        <v>0</v>
      </c>
      <c r="U360" s="478">
        <f>'Annexure IV-Vcosting sheet'!AE360</f>
        <v>57</v>
      </c>
      <c r="V360" s="428">
        <f>'Annexure IV-Vcosting sheet'!AF360</f>
        <v>22.76</v>
      </c>
      <c r="W360" s="452" t="s">
        <v>477</v>
      </c>
    </row>
    <row r="361" spans="1:23" s="454" customFormat="1">
      <c r="A361" s="451">
        <f t="shared" si="41"/>
        <v>23.120000000000005</v>
      </c>
      <c r="B361" s="452" t="s">
        <v>237</v>
      </c>
      <c r="C361" s="478">
        <f>'Annexure IV-Vcosting sheet'!C361</f>
        <v>0</v>
      </c>
      <c r="D361" s="428">
        <f>'Annexure IV-Vcosting sheet'!D361</f>
        <v>0</v>
      </c>
      <c r="E361" s="478">
        <f>'Annexure IV-Vcosting sheet'!I361</f>
        <v>0</v>
      </c>
      <c r="F361" s="428">
        <f>'Annexure IV-Vcosting sheet'!J361</f>
        <v>0</v>
      </c>
      <c r="G361" s="469">
        <f>'Annexure IV-Vcosting sheet'!K361</f>
        <v>0</v>
      </c>
      <c r="H361" s="469">
        <f>'Annexure IV-Vcosting sheet'!L361</f>
        <v>0</v>
      </c>
      <c r="I361" s="478">
        <f>'Annexure IV-Vcosting sheet'!O361</f>
        <v>0</v>
      </c>
      <c r="J361" s="428">
        <f>'Annexure IV-Vcosting sheet'!P361</f>
        <v>0</v>
      </c>
      <c r="K361" s="428">
        <f>'Annexure IV-Vcosting sheet'!S361</f>
        <v>0</v>
      </c>
      <c r="L361" s="478">
        <f>'Annexure IV-Vcosting sheet'!T361</f>
        <v>0</v>
      </c>
      <c r="M361" s="428">
        <f>'Annexure IV-Vcosting sheet'!U361</f>
        <v>0</v>
      </c>
      <c r="N361" s="478">
        <f>'Annexure IV-Vcosting sheet'!V361</f>
        <v>0</v>
      </c>
      <c r="O361" s="428">
        <f>'Annexure IV-Vcosting sheet'!W361</f>
        <v>0</v>
      </c>
      <c r="P361" s="478">
        <f>'Annexure IV-Vcosting sheet'!X361</f>
        <v>0</v>
      </c>
      <c r="Q361" s="428">
        <f>'Annexure IV-Vcosting sheet'!Y361</f>
        <v>0</v>
      </c>
      <c r="R361" s="428">
        <f>'Annexure IV-Vcosting sheet'!AB361</f>
        <v>0</v>
      </c>
      <c r="S361" s="478">
        <f>'Annexure IV-Vcosting sheet'!AC361</f>
        <v>0</v>
      </c>
      <c r="T361" s="428">
        <f>'Annexure IV-Vcosting sheet'!AD361</f>
        <v>0</v>
      </c>
      <c r="U361" s="478">
        <f>'Annexure IV-Vcosting sheet'!AE361</f>
        <v>0</v>
      </c>
      <c r="V361" s="428">
        <f>'Annexure IV-Vcosting sheet'!AF361</f>
        <v>0</v>
      </c>
      <c r="W361" s="452"/>
    </row>
    <row r="362" spans="1:23" s="454" customFormat="1">
      <c r="A362" s="451">
        <f t="shared" si="41"/>
        <v>23.130000000000006</v>
      </c>
      <c r="B362" s="452" t="s">
        <v>238</v>
      </c>
      <c r="C362" s="478">
        <f>'Annexure IV-Vcosting sheet'!C362</f>
        <v>0</v>
      </c>
      <c r="D362" s="428">
        <f>'Annexure IV-Vcosting sheet'!D362</f>
        <v>0</v>
      </c>
      <c r="E362" s="478">
        <f>'Annexure IV-Vcosting sheet'!I362</f>
        <v>0</v>
      </c>
      <c r="F362" s="428">
        <f>'Annexure IV-Vcosting sheet'!J362</f>
        <v>0</v>
      </c>
      <c r="G362" s="469">
        <f>'Annexure IV-Vcosting sheet'!K362</f>
        <v>0</v>
      </c>
      <c r="H362" s="469">
        <f>'Annexure IV-Vcosting sheet'!L362</f>
        <v>0</v>
      </c>
      <c r="I362" s="478">
        <f>'Annexure IV-Vcosting sheet'!O362</f>
        <v>0</v>
      </c>
      <c r="J362" s="428">
        <f>'Annexure IV-Vcosting sheet'!P362</f>
        <v>0</v>
      </c>
      <c r="K362" s="428">
        <f>'Annexure IV-Vcosting sheet'!S362</f>
        <v>0</v>
      </c>
      <c r="L362" s="478">
        <f>'Annexure IV-Vcosting sheet'!T362</f>
        <v>0</v>
      </c>
      <c r="M362" s="428">
        <f>'Annexure IV-Vcosting sheet'!U362</f>
        <v>0</v>
      </c>
      <c r="N362" s="478">
        <f>'Annexure IV-Vcosting sheet'!V362</f>
        <v>0</v>
      </c>
      <c r="O362" s="428">
        <f>'Annexure IV-Vcosting sheet'!W362</f>
        <v>0</v>
      </c>
      <c r="P362" s="478">
        <f>'Annexure IV-Vcosting sheet'!X362</f>
        <v>0</v>
      </c>
      <c r="Q362" s="428">
        <f>'Annexure IV-Vcosting sheet'!Y362</f>
        <v>0</v>
      </c>
      <c r="R362" s="428">
        <f>'Annexure IV-Vcosting sheet'!AB362</f>
        <v>0</v>
      </c>
      <c r="S362" s="478">
        <f>'Annexure IV-Vcosting sheet'!AC362</f>
        <v>0</v>
      </c>
      <c r="T362" s="428">
        <f>'Annexure IV-Vcosting sheet'!AD362</f>
        <v>0</v>
      </c>
      <c r="U362" s="478">
        <f>'Annexure IV-Vcosting sheet'!AE362</f>
        <v>0</v>
      </c>
      <c r="V362" s="428">
        <f>'Annexure IV-Vcosting sheet'!AF362</f>
        <v>0</v>
      </c>
      <c r="W362" s="452"/>
    </row>
    <row r="363" spans="1:23" s="454" customFormat="1" ht="36">
      <c r="A363" s="451">
        <f t="shared" si="41"/>
        <v>23.140000000000008</v>
      </c>
      <c r="B363" s="452" t="s">
        <v>239</v>
      </c>
      <c r="C363" s="478">
        <f>'Annexure IV-Vcosting sheet'!C363</f>
        <v>0</v>
      </c>
      <c r="D363" s="428">
        <f>'Annexure IV-Vcosting sheet'!D363</f>
        <v>0</v>
      </c>
      <c r="E363" s="478">
        <f>'Annexure IV-Vcosting sheet'!I363</f>
        <v>0</v>
      </c>
      <c r="F363" s="428">
        <f>'Annexure IV-Vcosting sheet'!J363</f>
        <v>0</v>
      </c>
      <c r="G363" s="469">
        <f>'Annexure IV-Vcosting sheet'!K363</f>
        <v>0</v>
      </c>
      <c r="H363" s="469">
        <f>'Annexure IV-Vcosting sheet'!L363</f>
        <v>0</v>
      </c>
      <c r="I363" s="478">
        <f>'Annexure IV-Vcosting sheet'!O363</f>
        <v>0</v>
      </c>
      <c r="J363" s="428">
        <f>'Annexure IV-Vcosting sheet'!P363</f>
        <v>0</v>
      </c>
      <c r="K363" s="428">
        <f>'Annexure IV-Vcosting sheet'!S363</f>
        <v>20.723700000000001</v>
      </c>
      <c r="L363" s="478">
        <f>'Annexure IV-Vcosting sheet'!T363</f>
        <v>120</v>
      </c>
      <c r="M363" s="428">
        <f>'Annexure IV-Vcosting sheet'!U363</f>
        <v>2486.8440000000001</v>
      </c>
      <c r="N363" s="478">
        <f>'Annexure IV-Vcosting sheet'!V363</f>
        <v>120</v>
      </c>
      <c r="O363" s="428">
        <f>'Annexure IV-Vcosting sheet'!W363</f>
        <v>2486.8440000000001</v>
      </c>
      <c r="P363" s="478">
        <f>'Annexure IV-Vcosting sheet'!X363</f>
        <v>0</v>
      </c>
      <c r="Q363" s="428">
        <f>'Annexure IV-Vcosting sheet'!Y363</f>
        <v>0</v>
      </c>
      <c r="R363" s="428">
        <f>'Annexure IV-Vcosting sheet'!AB363</f>
        <v>0</v>
      </c>
      <c r="S363" s="478">
        <f>'Annexure IV-Vcosting sheet'!AC363</f>
        <v>0</v>
      </c>
      <c r="T363" s="428">
        <f>'Annexure IV-Vcosting sheet'!AD363</f>
        <v>0</v>
      </c>
      <c r="U363" s="478">
        <f>'Annexure IV-Vcosting sheet'!AE363</f>
        <v>0</v>
      </c>
      <c r="V363" s="428">
        <f>'Annexure IV-Vcosting sheet'!AF363</f>
        <v>0</v>
      </c>
      <c r="W363" s="452" t="s">
        <v>538</v>
      </c>
    </row>
    <row r="364" spans="1:23">
      <c r="A364" s="428">
        <f t="shared" si="41"/>
        <v>23.150000000000009</v>
      </c>
      <c r="B364" s="435" t="s">
        <v>240</v>
      </c>
      <c r="C364" s="478">
        <f>'Annexure IV-Vcosting sheet'!C364</f>
        <v>0</v>
      </c>
      <c r="D364" s="428">
        <f>'Annexure IV-Vcosting sheet'!D364</f>
        <v>0</v>
      </c>
      <c r="E364" s="478">
        <f>'Annexure IV-Vcosting sheet'!I364</f>
        <v>0</v>
      </c>
      <c r="F364" s="428">
        <f>'Annexure IV-Vcosting sheet'!J364</f>
        <v>0</v>
      </c>
      <c r="G364" s="469">
        <f>'Annexure IV-Vcosting sheet'!K364</f>
        <v>0</v>
      </c>
      <c r="H364" s="469">
        <f>'Annexure IV-Vcosting sheet'!L364</f>
        <v>0</v>
      </c>
      <c r="I364" s="478">
        <f>'Annexure IV-Vcosting sheet'!O364</f>
        <v>0</v>
      </c>
      <c r="J364" s="428">
        <f>'Annexure IV-Vcosting sheet'!P364</f>
        <v>0</v>
      </c>
      <c r="K364" s="428">
        <f>'Annexure IV-Vcosting sheet'!S364</f>
        <v>0</v>
      </c>
      <c r="L364" s="478">
        <f>'Annexure IV-Vcosting sheet'!T364</f>
        <v>0</v>
      </c>
      <c r="M364" s="428">
        <f>'Annexure IV-Vcosting sheet'!U364</f>
        <v>0</v>
      </c>
      <c r="N364" s="478">
        <f>'Annexure IV-Vcosting sheet'!V364</f>
        <v>0</v>
      </c>
      <c r="O364" s="428">
        <f>'Annexure IV-Vcosting sheet'!W364</f>
        <v>0</v>
      </c>
      <c r="P364" s="478">
        <f>'Annexure IV-Vcosting sheet'!X364</f>
        <v>0</v>
      </c>
      <c r="Q364" s="428">
        <f>'Annexure IV-Vcosting sheet'!Y364</f>
        <v>0</v>
      </c>
      <c r="R364" s="428">
        <f>'Annexure IV-Vcosting sheet'!AB364</f>
        <v>0</v>
      </c>
      <c r="S364" s="478">
        <f>'Annexure IV-Vcosting sheet'!AC364</f>
        <v>0</v>
      </c>
      <c r="T364" s="428">
        <f>'Annexure IV-Vcosting sheet'!AD364</f>
        <v>0</v>
      </c>
      <c r="U364" s="478">
        <f>'Annexure IV-Vcosting sheet'!AE364</f>
        <v>0</v>
      </c>
      <c r="V364" s="428">
        <f>'Annexure IV-Vcosting sheet'!AF364</f>
        <v>0</v>
      </c>
      <c r="W364" s="435"/>
    </row>
    <row r="365" spans="1:23" ht="18">
      <c r="A365" s="428">
        <f t="shared" si="41"/>
        <v>23.160000000000011</v>
      </c>
      <c r="B365" s="449" t="s">
        <v>241</v>
      </c>
      <c r="C365" s="478">
        <f>'Annexure IV-Vcosting sheet'!C365</f>
        <v>0</v>
      </c>
      <c r="D365" s="428">
        <f>'Annexure IV-Vcosting sheet'!D365</f>
        <v>0</v>
      </c>
      <c r="E365" s="478">
        <f>'Annexure IV-Vcosting sheet'!I365</f>
        <v>0</v>
      </c>
      <c r="F365" s="428">
        <f>'Annexure IV-Vcosting sheet'!J365</f>
        <v>0</v>
      </c>
      <c r="G365" s="469">
        <f>'Annexure IV-Vcosting sheet'!K365</f>
        <v>0</v>
      </c>
      <c r="H365" s="469">
        <f>'Annexure IV-Vcosting sheet'!L365</f>
        <v>0</v>
      </c>
      <c r="I365" s="478">
        <f>'Annexure IV-Vcosting sheet'!O365</f>
        <v>0</v>
      </c>
      <c r="J365" s="428">
        <f>'Annexure IV-Vcosting sheet'!P365</f>
        <v>0</v>
      </c>
      <c r="K365" s="428">
        <f>'Annexure IV-Vcosting sheet'!S365</f>
        <v>0</v>
      </c>
      <c r="L365" s="478">
        <f>'Annexure IV-Vcosting sheet'!T365</f>
        <v>0</v>
      </c>
      <c r="M365" s="428">
        <f>'Annexure IV-Vcosting sheet'!U365</f>
        <v>0</v>
      </c>
      <c r="N365" s="478">
        <f>'Annexure IV-Vcosting sheet'!V365</f>
        <v>0</v>
      </c>
      <c r="O365" s="428">
        <f>'Annexure IV-Vcosting sheet'!W365</f>
        <v>0</v>
      </c>
      <c r="P365" s="478">
        <f>'Annexure IV-Vcosting sheet'!X365</f>
        <v>0</v>
      </c>
      <c r="Q365" s="428">
        <f>'Annexure IV-Vcosting sheet'!Y365</f>
        <v>0</v>
      </c>
      <c r="R365" s="428">
        <f>'Annexure IV-Vcosting sheet'!AB365</f>
        <v>0</v>
      </c>
      <c r="S365" s="478">
        <f>'Annexure IV-Vcosting sheet'!AC365</f>
        <v>0</v>
      </c>
      <c r="T365" s="428">
        <f>'Annexure IV-Vcosting sheet'!AD365</f>
        <v>0</v>
      </c>
      <c r="U365" s="478">
        <f>'Annexure IV-Vcosting sheet'!AE365</f>
        <v>0</v>
      </c>
      <c r="V365" s="428">
        <f>'Annexure IV-Vcosting sheet'!AF365</f>
        <v>0</v>
      </c>
      <c r="W365" s="449"/>
    </row>
    <row r="366" spans="1:23" ht="18">
      <c r="A366" s="428">
        <f t="shared" si="41"/>
        <v>23.170000000000012</v>
      </c>
      <c r="B366" s="449" t="s">
        <v>242</v>
      </c>
      <c r="C366" s="478">
        <f>'Annexure IV-Vcosting sheet'!C366</f>
        <v>0</v>
      </c>
      <c r="D366" s="428">
        <f>'Annexure IV-Vcosting sheet'!D366</f>
        <v>0</v>
      </c>
      <c r="E366" s="478">
        <f>'Annexure IV-Vcosting sheet'!I366</f>
        <v>0</v>
      </c>
      <c r="F366" s="428">
        <f>'Annexure IV-Vcosting sheet'!J366</f>
        <v>0</v>
      </c>
      <c r="G366" s="469">
        <f>'Annexure IV-Vcosting sheet'!K366</f>
        <v>0</v>
      </c>
      <c r="H366" s="469">
        <f>'Annexure IV-Vcosting sheet'!L366</f>
        <v>0</v>
      </c>
      <c r="I366" s="478">
        <f>'Annexure IV-Vcosting sheet'!O366</f>
        <v>0</v>
      </c>
      <c r="J366" s="428">
        <f>'Annexure IV-Vcosting sheet'!P366</f>
        <v>0</v>
      </c>
      <c r="K366" s="428">
        <f>'Annexure IV-Vcosting sheet'!S366</f>
        <v>0</v>
      </c>
      <c r="L366" s="478">
        <f>'Annexure IV-Vcosting sheet'!T366</f>
        <v>0</v>
      </c>
      <c r="M366" s="428">
        <f>'Annexure IV-Vcosting sheet'!U366</f>
        <v>0</v>
      </c>
      <c r="N366" s="478">
        <f>'Annexure IV-Vcosting sheet'!V366</f>
        <v>0</v>
      </c>
      <c r="O366" s="428">
        <f>'Annexure IV-Vcosting sheet'!W366</f>
        <v>0</v>
      </c>
      <c r="P366" s="478">
        <f>'Annexure IV-Vcosting sheet'!X366</f>
        <v>0</v>
      </c>
      <c r="Q366" s="428">
        <f>'Annexure IV-Vcosting sheet'!Y366</f>
        <v>0</v>
      </c>
      <c r="R366" s="428">
        <f>'Annexure IV-Vcosting sheet'!AB366</f>
        <v>0</v>
      </c>
      <c r="S366" s="478">
        <f>'Annexure IV-Vcosting sheet'!AC366</f>
        <v>0</v>
      </c>
      <c r="T366" s="428">
        <f>'Annexure IV-Vcosting sheet'!AD366</f>
        <v>0</v>
      </c>
      <c r="U366" s="478">
        <f>'Annexure IV-Vcosting sheet'!AE366</f>
        <v>0</v>
      </c>
      <c r="V366" s="428">
        <f>'Annexure IV-Vcosting sheet'!AF366</f>
        <v>0</v>
      </c>
      <c r="W366" s="449"/>
    </row>
    <row r="367" spans="1:23" ht="18">
      <c r="A367" s="428">
        <f t="shared" si="41"/>
        <v>23.180000000000014</v>
      </c>
      <c r="B367" s="449" t="s">
        <v>243</v>
      </c>
      <c r="C367" s="478">
        <f>'Annexure IV-Vcosting sheet'!C367</f>
        <v>0</v>
      </c>
      <c r="D367" s="428">
        <f>'Annexure IV-Vcosting sheet'!D367</f>
        <v>0</v>
      </c>
      <c r="E367" s="478">
        <f>'Annexure IV-Vcosting sheet'!I367</f>
        <v>0</v>
      </c>
      <c r="F367" s="428">
        <f>'Annexure IV-Vcosting sheet'!J367</f>
        <v>0</v>
      </c>
      <c r="G367" s="469">
        <f>'Annexure IV-Vcosting sheet'!K367</f>
        <v>0</v>
      </c>
      <c r="H367" s="469">
        <f>'Annexure IV-Vcosting sheet'!L367</f>
        <v>0</v>
      </c>
      <c r="I367" s="478">
        <f>'Annexure IV-Vcosting sheet'!O367</f>
        <v>0</v>
      </c>
      <c r="J367" s="428">
        <f>'Annexure IV-Vcosting sheet'!P367</f>
        <v>0</v>
      </c>
      <c r="K367" s="428">
        <f>'Annexure IV-Vcosting sheet'!S367</f>
        <v>0</v>
      </c>
      <c r="L367" s="478">
        <f>'Annexure IV-Vcosting sheet'!T367</f>
        <v>0</v>
      </c>
      <c r="M367" s="428">
        <f>'Annexure IV-Vcosting sheet'!U367</f>
        <v>0</v>
      </c>
      <c r="N367" s="478">
        <f>'Annexure IV-Vcosting sheet'!V367</f>
        <v>0</v>
      </c>
      <c r="O367" s="428">
        <f>'Annexure IV-Vcosting sheet'!W367</f>
        <v>0</v>
      </c>
      <c r="P367" s="478">
        <f>'Annexure IV-Vcosting sheet'!X367</f>
        <v>0</v>
      </c>
      <c r="Q367" s="428">
        <f>'Annexure IV-Vcosting sheet'!Y367</f>
        <v>0</v>
      </c>
      <c r="R367" s="428">
        <f>'Annexure IV-Vcosting sheet'!AB367</f>
        <v>0</v>
      </c>
      <c r="S367" s="478">
        <f>'Annexure IV-Vcosting sheet'!AC367</f>
        <v>0</v>
      </c>
      <c r="T367" s="428">
        <f>'Annexure IV-Vcosting sheet'!AD367</f>
        <v>0</v>
      </c>
      <c r="U367" s="478">
        <f>'Annexure IV-Vcosting sheet'!AE367</f>
        <v>0</v>
      </c>
      <c r="V367" s="428">
        <f>'Annexure IV-Vcosting sheet'!AF367</f>
        <v>0</v>
      </c>
      <c r="W367" s="449"/>
    </row>
    <row r="368" spans="1:23">
      <c r="A368" s="428">
        <f t="shared" si="41"/>
        <v>23.190000000000015</v>
      </c>
      <c r="B368" s="435" t="s">
        <v>244</v>
      </c>
      <c r="C368" s="478">
        <f>'Annexure IV-Vcosting sheet'!C368</f>
        <v>0</v>
      </c>
      <c r="D368" s="428">
        <f>'Annexure IV-Vcosting sheet'!D368</f>
        <v>0</v>
      </c>
      <c r="E368" s="478">
        <f>'Annexure IV-Vcosting sheet'!I368</f>
        <v>0</v>
      </c>
      <c r="F368" s="428">
        <f>'Annexure IV-Vcosting sheet'!J368</f>
        <v>0</v>
      </c>
      <c r="G368" s="469">
        <f>'Annexure IV-Vcosting sheet'!K368</f>
        <v>0</v>
      </c>
      <c r="H368" s="469">
        <f>'Annexure IV-Vcosting sheet'!L368</f>
        <v>0</v>
      </c>
      <c r="I368" s="478">
        <f>'Annexure IV-Vcosting sheet'!O368</f>
        <v>0</v>
      </c>
      <c r="J368" s="428">
        <f>'Annexure IV-Vcosting sheet'!P368</f>
        <v>0</v>
      </c>
      <c r="K368" s="428">
        <f>'Annexure IV-Vcosting sheet'!S368</f>
        <v>0</v>
      </c>
      <c r="L368" s="478">
        <f>'Annexure IV-Vcosting sheet'!T368</f>
        <v>0</v>
      </c>
      <c r="M368" s="428">
        <f>'Annexure IV-Vcosting sheet'!U368</f>
        <v>0</v>
      </c>
      <c r="N368" s="478">
        <f>'Annexure IV-Vcosting sheet'!V368</f>
        <v>0</v>
      </c>
      <c r="O368" s="428">
        <f>'Annexure IV-Vcosting sheet'!W368</f>
        <v>0</v>
      </c>
      <c r="P368" s="478">
        <f>'Annexure IV-Vcosting sheet'!X368</f>
        <v>0</v>
      </c>
      <c r="Q368" s="428">
        <f>'Annexure IV-Vcosting sheet'!Y368</f>
        <v>0</v>
      </c>
      <c r="R368" s="428">
        <f>'Annexure IV-Vcosting sheet'!AB368</f>
        <v>0</v>
      </c>
      <c r="S368" s="478">
        <f>'Annexure IV-Vcosting sheet'!AC368</f>
        <v>0</v>
      </c>
      <c r="T368" s="428">
        <f>'Annexure IV-Vcosting sheet'!AD368</f>
        <v>0</v>
      </c>
      <c r="U368" s="478">
        <f>'Annexure IV-Vcosting sheet'!AE368</f>
        <v>0</v>
      </c>
      <c r="V368" s="428">
        <f>'Annexure IV-Vcosting sheet'!AF368</f>
        <v>0</v>
      </c>
      <c r="W368" s="435"/>
    </row>
    <row r="369" spans="1:23">
      <c r="A369" s="428">
        <f t="shared" si="41"/>
        <v>23.200000000000017</v>
      </c>
      <c r="B369" s="435" t="s">
        <v>245</v>
      </c>
      <c r="C369" s="478">
        <f>'Annexure IV-Vcosting sheet'!C369</f>
        <v>0</v>
      </c>
      <c r="D369" s="428">
        <f>'Annexure IV-Vcosting sheet'!D369</f>
        <v>0</v>
      </c>
      <c r="E369" s="478">
        <f>'Annexure IV-Vcosting sheet'!I369</f>
        <v>0</v>
      </c>
      <c r="F369" s="428">
        <f>'Annexure IV-Vcosting sheet'!J369</f>
        <v>0</v>
      </c>
      <c r="G369" s="469">
        <f>'Annexure IV-Vcosting sheet'!K369</f>
        <v>0</v>
      </c>
      <c r="H369" s="469">
        <f>'Annexure IV-Vcosting sheet'!L369</f>
        <v>0</v>
      </c>
      <c r="I369" s="478">
        <f>'Annexure IV-Vcosting sheet'!O369</f>
        <v>0</v>
      </c>
      <c r="J369" s="428">
        <f>'Annexure IV-Vcosting sheet'!P369</f>
        <v>0</v>
      </c>
      <c r="K369" s="428">
        <f>'Annexure IV-Vcosting sheet'!S369</f>
        <v>0</v>
      </c>
      <c r="L369" s="478">
        <f>'Annexure IV-Vcosting sheet'!T369</f>
        <v>0</v>
      </c>
      <c r="M369" s="428">
        <f>'Annexure IV-Vcosting sheet'!U369</f>
        <v>0</v>
      </c>
      <c r="N369" s="478">
        <f>'Annexure IV-Vcosting sheet'!V369</f>
        <v>0</v>
      </c>
      <c r="O369" s="428">
        <f>'Annexure IV-Vcosting sheet'!W369</f>
        <v>0</v>
      </c>
      <c r="P369" s="478">
        <f>'Annexure IV-Vcosting sheet'!X369</f>
        <v>0</v>
      </c>
      <c r="Q369" s="428">
        <f>'Annexure IV-Vcosting sheet'!Y369</f>
        <v>0</v>
      </c>
      <c r="R369" s="428">
        <f>'Annexure IV-Vcosting sheet'!AB369</f>
        <v>0</v>
      </c>
      <c r="S369" s="478">
        <f>'Annexure IV-Vcosting sheet'!AC369</f>
        <v>0</v>
      </c>
      <c r="T369" s="428">
        <f>'Annexure IV-Vcosting sheet'!AD369</f>
        <v>0</v>
      </c>
      <c r="U369" s="478">
        <f>'Annexure IV-Vcosting sheet'!AE369</f>
        <v>0</v>
      </c>
      <c r="V369" s="428">
        <f>'Annexure IV-Vcosting sheet'!AF369</f>
        <v>0</v>
      </c>
      <c r="W369" s="435"/>
    </row>
    <row r="370" spans="1:23">
      <c r="A370" s="428">
        <f t="shared" si="41"/>
        <v>23.210000000000019</v>
      </c>
      <c r="B370" s="433" t="s">
        <v>246</v>
      </c>
      <c r="C370" s="478">
        <f>'Annexure IV-Vcosting sheet'!C370</f>
        <v>0</v>
      </c>
      <c r="D370" s="428">
        <f>'Annexure IV-Vcosting sheet'!D370</f>
        <v>0</v>
      </c>
      <c r="E370" s="478">
        <f>'Annexure IV-Vcosting sheet'!I370</f>
        <v>0</v>
      </c>
      <c r="F370" s="428">
        <f>'Annexure IV-Vcosting sheet'!J370</f>
        <v>0</v>
      </c>
      <c r="G370" s="469">
        <f>'Annexure IV-Vcosting sheet'!K370</f>
        <v>0</v>
      </c>
      <c r="H370" s="469">
        <f>'Annexure IV-Vcosting sheet'!L370</f>
        <v>0</v>
      </c>
      <c r="I370" s="478">
        <f>'Annexure IV-Vcosting sheet'!O370</f>
        <v>0</v>
      </c>
      <c r="J370" s="428">
        <f>'Annexure IV-Vcosting sheet'!P370</f>
        <v>0</v>
      </c>
      <c r="K370" s="428">
        <f>'Annexure IV-Vcosting sheet'!S370</f>
        <v>0</v>
      </c>
      <c r="L370" s="478">
        <f>'Annexure IV-Vcosting sheet'!T370</f>
        <v>0</v>
      </c>
      <c r="M370" s="428">
        <f>'Annexure IV-Vcosting sheet'!U370</f>
        <v>0</v>
      </c>
      <c r="N370" s="478">
        <f>'Annexure IV-Vcosting sheet'!V370</f>
        <v>0</v>
      </c>
      <c r="O370" s="428">
        <f>'Annexure IV-Vcosting sheet'!W370</f>
        <v>0</v>
      </c>
      <c r="P370" s="478">
        <f>'Annexure IV-Vcosting sheet'!X370</f>
        <v>0</v>
      </c>
      <c r="Q370" s="428">
        <f>'Annexure IV-Vcosting sheet'!Y370</f>
        <v>0</v>
      </c>
      <c r="R370" s="428">
        <f>'Annexure IV-Vcosting sheet'!AB370</f>
        <v>0</v>
      </c>
      <c r="S370" s="478">
        <f>'Annexure IV-Vcosting sheet'!AC370</f>
        <v>0</v>
      </c>
      <c r="T370" s="428">
        <f>'Annexure IV-Vcosting sheet'!AD370</f>
        <v>0</v>
      </c>
      <c r="U370" s="478">
        <f>'Annexure IV-Vcosting sheet'!AE370</f>
        <v>0</v>
      </c>
      <c r="V370" s="428">
        <f>'Annexure IV-Vcosting sheet'!AF370</f>
        <v>0</v>
      </c>
      <c r="W370" s="435"/>
    </row>
    <row r="371" spans="1:23">
      <c r="A371" s="428">
        <f t="shared" si="41"/>
        <v>23.22000000000002</v>
      </c>
      <c r="B371" s="433" t="s">
        <v>247</v>
      </c>
      <c r="C371" s="478">
        <f>'Annexure IV-Vcosting sheet'!C371</f>
        <v>0</v>
      </c>
      <c r="D371" s="428">
        <f>'Annexure IV-Vcosting sheet'!D371</f>
        <v>0</v>
      </c>
      <c r="E371" s="478">
        <f>'Annexure IV-Vcosting sheet'!I371</f>
        <v>0</v>
      </c>
      <c r="F371" s="428">
        <f>'Annexure IV-Vcosting sheet'!J371</f>
        <v>0</v>
      </c>
      <c r="G371" s="469">
        <f>'Annexure IV-Vcosting sheet'!K371</f>
        <v>0</v>
      </c>
      <c r="H371" s="469">
        <f>'Annexure IV-Vcosting sheet'!L371</f>
        <v>0</v>
      </c>
      <c r="I371" s="478">
        <f>'Annexure IV-Vcosting sheet'!O371</f>
        <v>0</v>
      </c>
      <c r="J371" s="428">
        <f>'Annexure IV-Vcosting sheet'!P371</f>
        <v>0</v>
      </c>
      <c r="K371" s="428">
        <f>'Annexure IV-Vcosting sheet'!S371</f>
        <v>0</v>
      </c>
      <c r="L371" s="478">
        <f>'Annexure IV-Vcosting sheet'!T371</f>
        <v>0</v>
      </c>
      <c r="M371" s="428">
        <f>'Annexure IV-Vcosting sheet'!U371</f>
        <v>0</v>
      </c>
      <c r="N371" s="478">
        <f>'Annexure IV-Vcosting sheet'!V371</f>
        <v>0</v>
      </c>
      <c r="O371" s="428">
        <f>'Annexure IV-Vcosting sheet'!W371</f>
        <v>0</v>
      </c>
      <c r="P371" s="478">
        <f>'Annexure IV-Vcosting sheet'!X371</f>
        <v>0</v>
      </c>
      <c r="Q371" s="428">
        <f>'Annexure IV-Vcosting sheet'!Y371</f>
        <v>0</v>
      </c>
      <c r="R371" s="428">
        <f>'Annexure IV-Vcosting sheet'!AB371</f>
        <v>0</v>
      </c>
      <c r="S371" s="478">
        <f>'Annexure IV-Vcosting sheet'!AC371</f>
        <v>0</v>
      </c>
      <c r="T371" s="428">
        <f>'Annexure IV-Vcosting sheet'!AD371</f>
        <v>0</v>
      </c>
      <c r="U371" s="478">
        <f>'Annexure IV-Vcosting sheet'!AE371</f>
        <v>0</v>
      </c>
      <c r="V371" s="428">
        <f>'Annexure IV-Vcosting sheet'!AF371</f>
        <v>0</v>
      </c>
      <c r="W371" s="435"/>
    </row>
    <row r="372" spans="1:23" ht="18">
      <c r="A372" s="428">
        <f t="shared" si="41"/>
        <v>23.230000000000022</v>
      </c>
      <c r="B372" s="433" t="s">
        <v>248</v>
      </c>
      <c r="C372" s="478">
        <f>'Annexure IV-Vcosting sheet'!C372</f>
        <v>0</v>
      </c>
      <c r="D372" s="428">
        <f>'Annexure IV-Vcosting sheet'!D372</f>
        <v>0</v>
      </c>
      <c r="E372" s="478">
        <f>'Annexure IV-Vcosting sheet'!I372</f>
        <v>0</v>
      </c>
      <c r="F372" s="428">
        <f>'Annexure IV-Vcosting sheet'!J372</f>
        <v>0</v>
      </c>
      <c r="G372" s="469">
        <f>'Annexure IV-Vcosting sheet'!K372</f>
        <v>0</v>
      </c>
      <c r="H372" s="469">
        <f>'Annexure IV-Vcosting sheet'!L372</f>
        <v>0</v>
      </c>
      <c r="I372" s="478">
        <f>'Annexure IV-Vcosting sheet'!O372</f>
        <v>0</v>
      </c>
      <c r="J372" s="428">
        <f>'Annexure IV-Vcosting sheet'!P372</f>
        <v>0</v>
      </c>
      <c r="K372" s="428">
        <f>'Annexure IV-Vcosting sheet'!S372</f>
        <v>0</v>
      </c>
      <c r="L372" s="478">
        <f>'Annexure IV-Vcosting sheet'!T372</f>
        <v>0</v>
      </c>
      <c r="M372" s="428">
        <f>'Annexure IV-Vcosting sheet'!U372</f>
        <v>0</v>
      </c>
      <c r="N372" s="478">
        <f>'Annexure IV-Vcosting sheet'!V372</f>
        <v>0</v>
      </c>
      <c r="O372" s="428">
        <f>'Annexure IV-Vcosting sheet'!W372</f>
        <v>0</v>
      </c>
      <c r="P372" s="478">
        <f>'Annexure IV-Vcosting sheet'!X372</f>
        <v>0</v>
      </c>
      <c r="Q372" s="428">
        <f>'Annexure IV-Vcosting sheet'!Y372</f>
        <v>0</v>
      </c>
      <c r="R372" s="428">
        <f>'Annexure IV-Vcosting sheet'!AB372</f>
        <v>0</v>
      </c>
      <c r="S372" s="478">
        <f>'Annexure IV-Vcosting sheet'!AC372</f>
        <v>0</v>
      </c>
      <c r="T372" s="428">
        <f>'Annexure IV-Vcosting sheet'!AD372</f>
        <v>0</v>
      </c>
      <c r="U372" s="478">
        <f>'Annexure IV-Vcosting sheet'!AE372</f>
        <v>0</v>
      </c>
      <c r="V372" s="428">
        <f>'Annexure IV-Vcosting sheet'!AF372</f>
        <v>0</v>
      </c>
      <c r="W372" s="435"/>
    </row>
    <row r="373" spans="1:23" ht="27">
      <c r="A373" s="428">
        <v>23.24</v>
      </c>
      <c r="B373" s="436" t="s">
        <v>249</v>
      </c>
      <c r="C373" s="478">
        <f>'Annexure IV-Vcosting sheet'!C373</f>
        <v>0</v>
      </c>
      <c r="D373" s="428">
        <f>'Annexure IV-Vcosting sheet'!D373</f>
        <v>0</v>
      </c>
      <c r="E373" s="478">
        <f>'Annexure IV-Vcosting sheet'!I373</f>
        <v>0</v>
      </c>
      <c r="F373" s="428">
        <f>'Annexure IV-Vcosting sheet'!J373</f>
        <v>0</v>
      </c>
      <c r="G373" s="469">
        <f>'Annexure IV-Vcosting sheet'!K373</f>
        <v>0</v>
      </c>
      <c r="H373" s="469">
        <f>'Annexure IV-Vcosting sheet'!L373</f>
        <v>0</v>
      </c>
      <c r="I373" s="478">
        <f>'Annexure IV-Vcosting sheet'!O373</f>
        <v>0</v>
      </c>
      <c r="J373" s="428">
        <f>'Annexure IV-Vcosting sheet'!P373</f>
        <v>0</v>
      </c>
      <c r="K373" s="428">
        <f>'Annexure IV-Vcosting sheet'!S373</f>
        <v>0</v>
      </c>
      <c r="L373" s="478">
        <f>'Annexure IV-Vcosting sheet'!T373</f>
        <v>0</v>
      </c>
      <c r="M373" s="428">
        <f>'Annexure IV-Vcosting sheet'!U373</f>
        <v>0</v>
      </c>
      <c r="N373" s="478">
        <f>'Annexure IV-Vcosting sheet'!V373</f>
        <v>0</v>
      </c>
      <c r="O373" s="428">
        <f>'Annexure IV-Vcosting sheet'!W373</f>
        <v>0</v>
      </c>
      <c r="P373" s="478">
        <f>'Annexure IV-Vcosting sheet'!X373</f>
        <v>0</v>
      </c>
      <c r="Q373" s="428">
        <f>'Annexure IV-Vcosting sheet'!Y373</f>
        <v>0</v>
      </c>
      <c r="R373" s="428">
        <f>'Annexure IV-Vcosting sheet'!AB373</f>
        <v>0</v>
      </c>
      <c r="S373" s="478">
        <f>'Annexure IV-Vcosting sheet'!AC373</f>
        <v>0</v>
      </c>
      <c r="T373" s="428">
        <f>'Annexure IV-Vcosting sheet'!AD373</f>
        <v>0</v>
      </c>
      <c r="U373" s="478">
        <f>'Annexure IV-Vcosting sheet'!AE373</f>
        <v>0</v>
      </c>
      <c r="V373" s="428">
        <f>'Annexure IV-Vcosting sheet'!AF373</f>
        <v>0</v>
      </c>
      <c r="W373" s="436"/>
    </row>
    <row r="374" spans="1:23" ht="27">
      <c r="A374" s="428"/>
      <c r="B374" s="435" t="s">
        <v>250</v>
      </c>
      <c r="C374" s="478">
        <f>'Annexure IV-Vcosting sheet'!C374</f>
        <v>0</v>
      </c>
      <c r="D374" s="428">
        <f>'Annexure IV-Vcosting sheet'!D374</f>
        <v>0</v>
      </c>
      <c r="E374" s="478">
        <f>'Annexure IV-Vcosting sheet'!I374</f>
        <v>0</v>
      </c>
      <c r="F374" s="428">
        <f>'Annexure IV-Vcosting sheet'!J374</f>
        <v>0</v>
      </c>
      <c r="G374" s="469">
        <f>'Annexure IV-Vcosting sheet'!K374</f>
        <v>0</v>
      </c>
      <c r="H374" s="469">
        <f>'Annexure IV-Vcosting sheet'!L374</f>
        <v>0</v>
      </c>
      <c r="I374" s="478">
        <f>'Annexure IV-Vcosting sheet'!O374</f>
        <v>0</v>
      </c>
      <c r="J374" s="428">
        <f>'Annexure IV-Vcosting sheet'!P374</f>
        <v>0</v>
      </c>
      <c r="K374" s="428">
        <f>'Annexure IV-Vcosting sheet'!S374</f>
        <v>0</v>
      </c>
      <c r="L374" s="478">
        <f>'Annexure IV-Vcosting sheet'!T374</f>
        <v>0</v>
      </c>
      <c r="M374" s="428">
        <f>'Annexure IV-Vcosting sheet'!U374</f>
        <v>0</v>
      </c>
      <c r="N374" s="478">
        <f>'Annexure IV-Vcosting sheet'!V374</f>
        <v>0</v>
      </c>
      <c r="O374" s="428">
        <f>'Annexure IV-Vcosting sheet'!W374</f>
        <v>0</v>
      </c>
      <c r="P374" s="478">
        <f>'Annexure IV-Vcosting sheet'!X374</f>
        <v>0</v>
      </c>
      <c r="Q374" s="428">
        <f>'Annexure IV-Vcosting sheet'!Y374</f>
        <v>0</v>
      </c>
      <c r="R374" s="428">
        <f>'Annexure IV-Vcosting sheet'!AB374</f>
        <v>0</v>
      </c>
      <c r="S374" s="478">
        <f>'Annexure IV-Vcosting sheet'!AC374</f>
        <v>0</v>
      </c>
      <c r="T374" s="428">
        <f>'Annexure IV-Vcosting sheet'!AD374</f>
        <v>0</v>
      </c>
      <c r="U374" s="478">
        <f>'Annexure IV-Vcosting sheet'!AE374</f>
        <v>0</v>
      </c>
      <c r="V374" s="428">
        <f>'Annexure IV-Vcosting sheet'!AF374</f>
        <v>0</v>
      </c>
      <c r="W374" s="435"/>
    </row>
    <row r="375" spans="1:23">
      <c r="A375" s="428"/>
      <c r="B375" s="435" t="s">
        <v>251</v>
      </c>
      <c r="C375" s="478">
        <f>'Annexure IV-Vcosting sheet'!C375</f>
        <v>0</v>
      </c>
      <c r="D375" s="428">
        <f>'Annexure IV-Vcosting sheet'!D375</f>
        <v>0</v>
      </c>
      <c r="E375" s="478">
        <f>'Annexure IV-Vcosting sheet'!I375</f>
        <v>0</v>
      </c>
      <c r="F375" s="428">
        <f>'Annexure IV-Vcosting sheet'!J375</f>
        <v>0</v>
      </c>
      <c r="G375" s="469">
        <f>'Annexure IV-Vcosting sheet'!K375</f>
        <v>0</v>
      </c>
      <c r="H375" s="469">
        <f>'Annexure IV-Vcosting sheet'!L375</f>
        <v>0</v>
      </c>
      <c r="I375" s="478">
        <f>'Annexure IV-Vcosting sheet'!O375</f>
        <v>0</v>
      </c>
      <c r="J375" s="428">
        <f>'Annexure IV-Vcosting sheet'!P375</f>
        <v>0</v>
      </c>
      <c r="K375" s="428">
        <f>'Annexure IV-Vcosting sheet'!S375</f>
        <v>0</v>
      </c>
      <c r="L375" s="478">
        <f>'Annexure IV-Vcosting sheet'!T375</f>
        <v>0</v>
      </c>
      <c r="M375" s="428">
        <f>'Annexure IV-Vcosting sheet'!U375</f>
        <v>0</v>
      </c>
      <c r="N375" s="478">
        <f>'Annexure IV-Vcosting sheet'!V375</f>
        <v>0</v>
      </c>
      <c r="O375" s="428">
        <f>'Annexure IV-Vcosting sheet'!W375</f>
        <v>0</v>
      </c>
      <c r="P375" s="478">
        <f>'Annexure IV-Vcosting sheet'!X375</f>
        <v>0</v>
      </c>
      <c r="Q375" s="428">
        <f>'Annexure IV-Vcosting sheet'!Y375</f>
        <v>0</v>
      </c>
      <c r="R375" s="428">
        <f>'Annexure IV-Vcosting sheet'!AB375</f>
        <v>0</v>
      </c>
      <c r="S375" s="478">
        <f>'Annexure IV-Vcosting sheet'!AC375</f>
        <v>0</v>
      </c>
      <c r="T375" s="428">
        <f>'Annexure IV-Vcosting sheet'!AD375</f>
        <v>0</v>
      </c>
      <c r="U375" s="478">
        <f>'Annexure IV-Vcosting sheet'!AE375</f>
        <v>0</v>
      </c>
      <c r="V375" s="428">
        <f>'Annexure IV-Vcosting sheet'!AF375</f>
        <v>0</v>
      </c>
      <c r="W375" s="435"/>
    </row>
    <row r="376" spans="1:23">
      <c r="A376" s="428"/>
      <c r="B376" s="435" t="s">
        <v>252</v>
      </c>
      <c r="C376" s="478">
        <f>'Annexure IV-Vcosting sheet'!C376</f>
        <v>0</v>
      </c>
      <c r="D376" s="428">
        <f>'Annexure IV-Vcosting sheet'!D376</f>
        <v>0</v>
      </c>
      <c r="E376" s="478">
        <f>'Annexure IV-Vcosting sheet'!I376</f>
        <v>0</v>
      </c>
      <c r="F376" s="428">
        <f>'Annexure IV-Vcosting sheet'!J376</f>
        <v>0</v>
      </c>
      <c r="G376" s="469">
        <f>'Annexure IV-Vcosting sheet'!K376</f>
        <v>0</v>
      </c>
      <c r="H376" s="469">
        <f>'Annexure IV-Vcosting sheet'!L376</f>
        <v>0</v>
      </c>
      <c r="I376" s="478">
        <f>'Annexure IV-Vcosting sheet'!O376</f>
        <v>0</v>
      </c>
      <c r="J376" s="428">
        <f>'Annexure IV-Vcosting sheet'!P376</f>
        <v>0</v>
      </c>
      <c r="K376" s="428">
        <f>'Annexure IV-Vcosting sheet'!S376</f>
        <v>0</v>
      </c>
      <c r="L376" s="478">
        <f>'Annexure IV-Vcosting sheet'!T376</f>
        <v>0</v>
      </c>
      <c r="M376" s="428">
        <f>'Annexure IV-Vcosting sheet'!U376</f>
        <v>0</v>
      </c>
      <c r="N376" s="478">
        <f>'Annexure IV-Vcosting sheet'!V376</f>
        <v>0</v>
      </c>
      <c r="O376" s="428">
        <f>'Annexure IV-Vcosting sheet'!W376</f>
        <v>0</v>
      </c>
      <c r="P376" s="478">
        <f>'Annexure IV-Vcosting sheet'!X376</f>
        <v>0</v>
      </c>
      <c r="Q376" s="428">
        <f>'Annexure IV-Vcosting sheet'!Y376</f>
        <v>0</v>
      </c>
      <c r="R376" s="428">
        <f>'Annexure IV-Vcosting sheet'!AB376</f>
        <v>0</v>
      </c>
      <c r="S376" s="478">
        <f>'Annexure IV-Vcosting sheet'!AC376</f>
        <v>0</v>
      </c>
      <c r="T376" s="428">
        <f>'Annexure IV-Vcosting sheet'!AD376</f>
        <v>0</v>
      </c>
      <c r="U376" s="478">
        <f>'Annexure IV-Vcosting sheet'!AE376</f>
        <v>0</v>
      </c>
      <c r="V376" s="428">
        <f>'Annexure IV-Vcosting sheet'!AF376</f>
        <v>0</v>
      </c>
      <c r="W376" s="435"/>
    </row>
    <row r="377" spans="1:23" ht="18">
      <c r="A377" s="428"/>
      <c r="B377" s="435" t="s">
        <v>253</v>
      </c>
      <c r="C377" s="478">
        <f>'Annexure IV-Vcosting sheet'!C377</f>
        <v>0</v>
      </c>
      <c r="D377" s="428">
        <f>'Annexure IV-Vcosting sheet'!D377</f>
        <v>0</v>
      </c>
      <c r="E377" s="478">
        <f>'Annexure IV-Vcosting sheet'!I377</f>
        <v>0</v>
      </c>
      <c r="F377" s="428">
        <f>'Annexure IV-Vcosting sheet'!J377</f>
        <v>0</v>
      </c>
      <c r="G377" s="469">
        <f>'Annexure IV-Vcosting sheet'!K377</f>
        <v>0</v>
      </c>
      <c r="H377" s="469">
        <f>'Annexure IV-Vcosting sheet'!L377</f>
        <v>0</v>
      </c>
      <c r="I377" s="478">
        <f>'Annexure IV-Vcosting sheet'!O377</f>
        <v>0</v>
      </c>
      <c r="J377" s="428">
        <f>'Annexure IV-Vcosting sheet'!P377</f>
        <v>0</v>
      </c>
      <c r="K377" s="428">
        <f>'Annexure IV-Vcosting sheet'!S377</f>
        <v>0</v>
      </c>
      <c r="L377" s="478">
        <f>'Annexure IV-Vcosting sheet'!T377</f>
        <v>0</v>
      </c>
      <c r="M377" s="428">
        <f>'Annexure IV-Vcosting sheet'!U377</f>
        <v>0</v>
      </c>
      <c r="N377" s="478">
        <f>'Annexure IV-Vcosting sheet'!V377</f>
        <v>0</v>
      </c>
      <c r="O377" s="428">
        <f>'Annexure IV-Vcosting sheet'!W377</f>
        <v>0</v>
      </c>
      <c r="P377" s="478">
        <f>'Annexure IV-Vcosting sheet'!X377</f>
        <v>0</v>
      </c>
      <c r="Q377" s="428">
        <f>'Annexure IV-Vcosting sheet'!Y377</f>
        <v>0</v>
      </c>
      <c r="R377" s="428">
        <f>'Annexure IV-Vcosting sheet'!AB377</f>
        <v>0</v>
      </c>
      <c r="S377" s="478">
        <f>'Annexure IV-Vcosting sheet'!AC377</f>
        <v>0</v>
      </c>
      <c r="T377" s="428">
        <f>'Annexure IV-Vcosting sheet'!AD377</f>
        <v>0</v>
      </c>
      <c r="U377" s="478">
        <f>'Annexure IV-Vcosting sheet'!AE377</f>
        <v>0</v>
      </c>
      <c r="V377" s="428">
        <f>'Annexure IV-Vcosting sheet'!AF377</f>
        <v>0</v>
      </c>
      <c r="W377" s="435"/>
    </row>
    <row r="378" spans="1:23" ht="27">
      <c r="A378" s="428">
        <f>+A373+0.01</f>
        <v>23.25</v>
      </c>
      <c r="B378" s="435" t="s">
        <v>254</v>
      </c>
      <c r="C378" s="478">
        <f>'Annexure IV-Vcosting sheet'!C378</f>
        <v>0</v>
      </c>
      <c r="D378" s="428">
        <f>'Annexure IV-Vcosting sheet'!D378</f>
        <v>0</v>
      </c>
      <c r="E378" s="478">
        <f>'Annexure IV-Vcosting sheet'!I378</f>
        <v>0</v>
      </c>
      <c r="F378" s="428">
        <f>'Annexure IV-Vcosting sheet'!J378</f>
        <v>0</v>
      </c>
      <c r="G378" s="469">
        <f>'Annexure IV-Vcosting sheet'!K378</f>
        <v>0</v>
      </c>
      <c r="H378" s="469">
        <f>'Annexure IV-Vcosting sheet'!L378</f>
        <v>0</v>
      </c>
      <c r="I378" s="478">
        <f>'Annexure IV-Vcosting sheet'!O378</f>
        <v>0</v>
      </c>
      <c r="J378" s="428">
        <f>'Annexure IV-Vcosting sheet'!P378</f>
        <v>0</v>
      </c>
      <c r="K378" s="428">
        <f>'Annexure IV-Vcosting sheet'!S378</f>
        <v>0</v>
      </c>
      <c r="L378" s="478">
        <f>'Annexure IV-Vcosting sheet'!T378</f>
        <v>0</v>
      </c>
      <c r="M378" s="428">
        <f>'Annexure IV-Vcosting sheet'!U378</f>
        <v>0</v>
      </c>
      <c r="N378" s="478">
        <f>'Annexure IV-Vcosting sheet'!V378</f>
        <v>0</v>
      </c>
      <c r="O378" s="428">
        <f>'Annexure IV-Vcosting sheet'!W378</f>
        <v>0</v>
      </c>
      <c r="P378" s="478">
        <f>'Annexure IV-Vcosting sheet'!X378</f>
        <v>0</v>
      </c>
      <c r="Q378" s="428">
        <f>'Annexure IV-Vcosting sheet'!Y378</f>
        <v>0</v>
      </c>
      <c r="R378" s="428">
        <f>'Annexure IV-Vcosting sheet'!AB378</f>
        <v>0</v>
      </c>
      <c r="S378" s="478">
        <f>'Annexure IV-Vcosting sheet'!AC378</f>
        <v>0</v>
      </c>
      <c r="T378" s="428">
        <f>'Annexure IV-Vcosting sheet'!AD378</f>
        <v>0</v>
      </c>
      <c r="U378" s="478">
        <f>'Annexure IV-Vcosting sheet'!AE378</f>
        <v>0</v>
      </c>
      <c r="V378" s="428">
        <f>'Annexure IV-Vcosting sheet'!AF378</f>
        <v>0</v>
      </c>
      <c r="W378" s="435"/>
    </row>
    <row r="379" spans="1:23">
      <c r="A379" s="428"/>
      <c r="B379" s="430" t="s">
        <v>100</v>
      </c>
      <c r="C379" s="478">
        <f>'Annexure IV-Vcosting sheet'!C379</f>
        <v>337</v>
      </c>
      <c r="D379" s="428">
        <f>'Annexure IV-Vcosting sheet'!D379</f>
        <v>82.300000000000011</v>
      </c>
      <c r="E379" s="478">
        <f>'Annexure IV-Vcosting sheet'!I379</f>
        <v>91</v>
      </c>
      <c r="F379" s="428">
        <f>'Annexure IV-Vcosting sheet'!J379</f>
        <v>22.84</v>
      </c>
      <c r="G379" s="479">
        <f>E379/C379</f>
        <v>0.27002967359050445</v>
      </c>
      <c r="H379" s="479">
        <f>F379/D379</f>
        <v>0.27752126366950181</v>
      </c>
      <c r="I379" s="478">
        <f>'Annexure IV-Vcosting sheet'!O379</f>
        <v>246</v>
      </c>
      <c r="J379" s="428">
        <f>'Annexure IV-Vcosting sheet'!P379</f>
        <v>59.460000000000008</v>
      </c>
      <c r="K379" s="428">
        <f>'Annexure IV-Vcosting sheet'!S379</f>
        <v>0</v>
      </c>
      <c r="L379" s="478">
        <f>'Annexure IV-Vcosting sheet'!T379</f>
        <v>148</v>
      </c>
      <c r="M379" s="428">
        <f>'Annexure IV-Vcosting sheet'!U379</f>
        <v>2715.3240000000001</v>
      </c>
      <c r="N379" s="478">
        <f>'Annexure IV-Vcosting sheet'!V379</f>
        <v>394</v>
      </c>
      <c r="O379" s="428">
        <f>'Annexure IV-Vcosting sheet'!W379</f>
        <v>2774.7840000000001</v>
      </c>
      <c r="P379" s="478">
        <f>'Annexure IV-Vcosting sheet'!X379</f>
        <v>246</v>
      </c>
      <c r="Q379" s="428">
        <f>'Annexure IV-Vcosting sheet'!Y379</f>
        <v>59.460000000000008</v>
      </c>
      <c r="R379" s="428">
        <f>'Annexure IV-Vcosting sheet'!AB379</f>
        <v>0</v>
      </c>
      <c r="S379" s="478">
        <f>'Annexure IV-Vcosting sheet'!AC379</f>
        <v>0</v>
      </c>
      <c r="T379" s="428">
        <f>'Annexure IV-Vcosting sheet'!AD379</f>
        <v>0</v>
      </c>
      <c r="U379" s="478">
        <f>'Annexure IV-Vcosting sheet'!AE379</f>
        <v>246</v>
      </c>
      <c r="V379" s="428">
        <f>'Annexure IV-Vcosting sheet'!AF379</f>
        <v>59.460000000000008</v>
      </c>
      <c r="W379" s="430"/>
    </row>
    <row r="380" spans="1:23" ht="18">
      <c r="A380" s="425" t="s">
        <v>255</v>
      </c>
      <c r="B380" s="429" t="s">
        <v>256</v>
      </c>
      <c r="C380" s="478">
        <f>'Annexure IV-Vcosting sheet'!C380</f>
        <v>0</v>
      </c>
      <c r="D380" s="428">
        <f>'Annexure IV-Vcosting sheet'!D380</f>
        <v>0</v>
      </c>
      <c r="E380" s="478">
        <f>'Annexure IV-Vcosting sheet'!I380</f>
        <v>0</v>
      </c>
      <c r="F380" s="428">
        <f>'Annexure IV-Vcosting sheet'!J380</f>
        <v>0</v>
      </c>
      <c r="G380" s="469">
        <f>'Annexure IV-Vcosting sheet'!K380</f>
        <v>0</v>
      </c>
      <c r="H380" s="469">
        <f>'Annexure IV-Vcosting sheet'!L380</f>
        <v>0</v>
      </c>
      <c r="I380" s="478">
        <f>'Annexure IV-Vcosting sheet'!O380</f>
        <v>0</v>
      </c>
      <c r="J380" s="428">
        <f>'Annexure IV-Vcosting sheet'!P380</f>
        <v>0</v>
      </c>
      <c r="K380" s="428">
        <f>'Annexure IV-Vcosting sheet'!S380</f>
        <v>0</v>
      </c>
      <c r="L380" s="478">
        <f>'Annexure IV-Vcosting sheet'!T380</f>
        <v>0</v>
      </c>
      <c r="M380" s="428">
        <f>'Annexure IV-Vcosting sheet'!U380</f>
        <v>0</v>
      </c>
      <c r="N380" s="478">
        <f>'Annexure IV-Vcosting sheet'!V380</f>
        <v>0</v>
      </c>
      <c r="O380" s="428">
        <f>'Annexure IV-Vcosting sheet'!W380</f>
        <v>0</v>
      </c>
      <c r="P380" s="478">
        <f>'Annexure IV-Vcosting sheet'!X380</f>
        <v>0</v>
      </c>
      <c r="Q380" s="428">
        <f>'Annexure IV-Vcosting sheet'!Y380</f>
        <v>0</v>
      </c>
      <c r="R380" s="428">
        <f>'Annexure IV-Vcosting sheet'!AB380</f>
        <v>0</v>
      </c>
      <c r="S380" s="478">
        <f>'Annexure IV-Vcosting sheet'!AC380</f>
        <v>0</v>
      </c>
      <c r="T380" s="428">
        <f>'Annexure IV-Vcosting sheet'!AD380</f>
        <v>0</v>
      </c>
      <c r="U380" s="478">
        <f>'Annexure IV-Vcosting sheet'!AE380</f>
        <v>0</v>
      </c>
      <c r="V380" s="428">
        <f>'Annexure IV-Vcosting sheet'!AF380</f>
        <v>0</v>
      </c>
      <c r="W380" s="429"/>
    </row>
    <row r="381" spans="1:23">
      <c r="A381" s="431">
        <v>24</v>
      </c>
      <c r="B381" s="429" t="s">
        <v>257</v>
      </c>
      <c r="C381" s="478">
        <f>'Annexure IV-Vcosting sheet'!C381</f>
        <v>0</v>
      </c>
      <c r="D381" s="428">
        <f>'Annexure IV-Vcosting sheet'!D381</f>
        <v>0</v>
      </c>
      <c r="E381" s="478">
        <f>'Annexure IV-Vcosting sheet'!I381</f>
        <v>0</v>
      </c>
      <c r="F381" s="428">
        <f>'Annexure IV-Vcosting sheet'!J381</f>
        <v>0</v>
      </c>
      <c r="G381" s="469">
        <f>'Annexure IV-Vcosting sheet'!K381</f>
        <v>0</v>
      </c>
      <c r="H381" s="469">
        <f>'Annexure IV-Vcosting sheet'!L381</f>
        <v>0</v>
      </c>
      <c r="I381" s="478">
        <f>'Annexure IV-Vcosting sheet'!O381</f>
        <v>0</v>
      </c>
      <c r="J381" s="428">
        <f>'Annexure IV-Vcosting sheet'!P381</f>
        <v>0</v>
      </c>
      <c r="K381" s="428">
        <f>'Annexure IV-Vcosting sheet'!S381</f>
        <v>0</v>
      </c>
      <c r="L381" s="478">
        <f>'Annexure IV-Vcosting sheet'!T381</f>
        <v>0</v>
      </c>
      <c r="M381" s="428">
        <f>'Annexure IV-Vcosting sheet'!U381</f>
        <v>0</v>
      </c>
      <c r="N381" s="478">
        <f>'Annexure IV-Vcosting sheet'!V381</f>
        <v>0</v>
      </c>
      <c r="O381" s="428">
        <f>'Annexure IV-Vcosting sheet'!W381</f>
        <v>0</v>
      </c>
      <c r="P381" s="478">
        <f>'Annexure IV-Vcosting sheet'!X381</f>
        <v>0</v>
      </c>
      <c r="Q381" s="428">
        <f>'Annexure IV-Vcosting sheet'!Y381</f>
        <v>0</v>
      </c>
      <c r="R381" s="428">
        <f>'Annexure IV-Vcosting sheet'!AB381</f>
        <v>0</v>
      </c>
      <c r="S381" s="478">
        <f>'Annexure IV-Vcosting sheet'!AC381</f>
        <v>0</v>
      </c>
      <c r="T381" s="428">
        <f>'Annexure IV-Vcosting sheet'!AD381</f>
        <v>0</v>
      </c>
      <c r="U381" s="478">
        <f>'Annexure IV-Vcosting sheet'!AE381</f>
        <v>0</v>
      </c>
      <c r="V381" s="428">
        <f>'Annexure IV-Vcosting sheet'!AF381</f>
        <v>0</v>
      </c>
      <c r="W381" s="429"/>
    </row>
    <row r="382" spans="1:23">
      <c r="A382" s="428">
        <v>24.01</v>
      </c>
      <c r="B382" s="433" t="s">
        <v>258</v>
      </c>
      <c r="C382" s="478">
        <f>'Annexure IV-Vcosting sheet'!C382</f>
        <v>0</v>
      </c>
      <c r="D382" s="428">
        <f>'Annexure IV-Vcosting sheet'!D382</f>
        <v>0</v>
      </c>
      <c r="E382" s="478">
        <f>'Annexure IV-Vcosting sheet'!I382</f>
        <v>0</v>
      </c>
      <c r="F382" s="428">
        <f>'Annexure IV-Vcosting sheet'!J382</f>
        <v>0</v>
      </c>
      <c r="G382" s="469">
        <f>'Annexure IV-Vcosting sheet'!K382</f>
        <v>0</v>
      </c>
      <c r="H382" s="469">
        <f>'Annexure IV-Vcosting sheet'!L382</f>
        <v>0</v>
      </c>
      <c r="I382" s="478">
        <f>'Annexure IV-Vcosting sheet'!O382</f>
        <v>0</v>
      </c>
      <c r="J382" s="428">
        <f>'Annexure IV-Vcosting sheet'!P382</f>
        <v>0</v>
      </c>
      <c r="K382" s="428">
        <f>'Annexure IV-Vcosting sheet'!S382</f>
        <v>0</v>
      </c>
      <c r="L382" s="478">
        <f>'Annexure IV-Vcosting sheet'!T382</f>
        <v>0</v>
      </c>
      <c r="M382" s="428">
        <f>'Annexure IV-Vcosting sheet'!U382</f>
        <v>0</v>
      </c>
      <c r="N382" s="478">
        <f>'Annexure IV-Vcosting sheet'!V382</f>
        <v>0</v>
      </c>
      <c r="O382" s="428">
        <f>'Annexure IV-Vcosting sheet'!W382</f>
        <v>0</v>
      </c>
      <c r="P382" s="478">
        <f>'Annexure IV-Vcosting sheet'!X382</f>
        <v>0</v>
      </c>
      <c r="Q382" s="428">
        <f>'Annexure IV-Vcosting sheet'!Y382</f>
        <v>0</v>
      </c>
      <c r="R382" s="428">
        <f>'Annexure IV-Vcosting sheet'!AB382</f>
        <v>0</v>
      </c>
      <c r="S382" s="478">
        <f>'Annexure IV-Vcosting sheet'!AC382</f>
        <v>0</v>
      </c>
      <c r="T382" s="428">
        <f>'Annexure IV-Vcosting sheet'!AD382</f>
        <v>0</v>
      </c>
      <c r="U382" s="478">
        <f>'Annexure IV-Vcosting sheet'!AE382</f>
        <v>0</v>
      </c>
      <c r="V382" s="428">
        <f>'Annexure IV-Vcosting sheet'!AF382</f>
        <v>0</v>
      </c>
      <c r="W382" s="433"/>
    </row>
    <row r="383" spans="1:23" s="454" customFormat="1" ht="18">
      <c r="A383" s="451"/>
      <c r="B383" s="452" t="s">
        <v>259</v>
      </c>
      <c r="C383" s="478">
        <f>'Annexure IV-Vcosting sheet'!C383</f>
        <v>1</v>
      </c>
      <c r="D383" s="428">
        <f>'Annexure IV-Vcosting sheet'!D383</f>
        <v>76.930000000000007</v>
      </c>
      <c r="E383" s="478">
        <f>'Annexure IV-Vcosting sheet'!I383</f>
        <v>1</v>
      </c>
      <c r="F383" s="428">
        <f>'Annexure IV-Vcosting sheet'!J383</f>
        <v>42.61</v>
      </c>
      <c r="G383" s="479">
        <f>E383/C383</f>
        <v>1</v>
      </c>
      <c r="H383" s="479">
        <f>F383/D383</f>
        <v>0.55388015078642916</v>
      </c>
      <c r="I383" s="478">
        <f>'Annexure IV-Vcosting sheet'!O383</f>
        <v>0</v>
      </c>
      <c r="J383" s="428">
        <f>'Annexure IV-Vcosting sheet'!P383</f>
        <v>0</v>
      </c>
      <c r="K383" s="428">
        <f>'Annexure IV-Vcosting sheet'!S383</f>
        <v>0</v>
      </c>
      <c r="L383" s="478">
        <f>'Annexure IV-Vcosting sheet'!T383</f>
        <v>1</v>
      </c>
      <c r="M383" s="428">
        <f>'Annexure IV-Vcosting sheet'!U383</f>
        <v>123.36</v>
      </c>
      <c r="N383" s="478">
        <f>'Annexure IV-Vcosting sheet'!V383</f>
        <v>1</v>
      </c>
      <c r="O383" s="428">
        <f>'Annexure IV-Vcosting sheet'!W383</f>
        <v>123.36</v>
      </c>
      <c r="P383" s="478">
        <f>'Annexure IV-Vcosting sheet'!X383</f>
        <v>0</v>
      </c>
      <c r="Q383" s="428">
        <f>'Annexure IV-Vcosting sheet'!Y383</f>
        <v>0</v>
      </c>
      <c r="R383" s="428">
        <f>'Annexure IV-Vcosting sheet'!AB383</f>
        <v>0</v>
      </c>
      <c r="S383" s="478">
        <f>'Annexure IV-Vcosting sheet'!AC383</f>
        <v>1</v>
      </c>
      <c r="T383" s="428">
        <f>'Annexure IV-Vcosting sheet'!AD383</f>
        <v>82.42</v>
      </c>
      <c r="U383" s="478">
        <f>'Annexure IV-Vcosting sheet'!AE383</f>
        <v>1</v>
      </c>
      <c r="V383" s="428">
        <f>'Annexure IV-Vcosting sheet'!AF383</f>
        <v>82.42</v>
      </c>
      <c r="W383" s="452" t="s">
        <v>548</v>
      </c>
    </row>
    <row r="384" spans="1:23" ht="18">
      <c r="A384" s="428"/>
      <c r="B384" s="435" t="s">
        <v>260</v>
      </c>
      <c r="C384" s="478">
        <f>'Annexure IV-Vcosting sheet'!C384</f>
        <v>0</v>
      </c>
      <c r="D384" s="428">
        <f>'Annexure IV-Vcosting sheet'!D384</f>
        <v>0</v>
      </c>
      <c r="E384" s="478">
        <f>'Annexure IV-Vcosting sheet'!I384</f>
        <v>0</v>
      </c>
      <c r="F384" s="428">
        <f>'Annexure IV-Vcosting sheet'!J384</f>
        <v>0</v>
      </c>
      <c r="G384" s="469">
        <f>'Annexure IV-Vcosting sheet'!K384</f>
        <v>0</v>
      </c>
      <c r="H384" s="469">
        <f>'Annexure IV-Vcosting sheet'!L384</f>
        <v>0</v>
      </c>
      <c r="I384" s="478">
        <f>'Annexure IV-Vcosting sheet'!O384</f>
        <v>0</v>
      </c>
      <c r="J384" s="428">
        <f>'Annexure IV-Vcosting sheet'!P384</f>
        <v>0</v>
      </c>
      <c r="K384" s="428">
        <f>'Annexure IV-Vcosting sheet'!S384</f>
        <v>0</v>
      </c>
      <c r="L384" s="478">
        <f>'Annexure IV-Vcosting sheet'!T384</f>
        <v>0</v>
      </c>
      <c r="M384" s="428">
        <f>'Annexure IV-Vcosting sheet'!U384</f>
        <v>0</v>
      </c>
      <c r="N384" s="478">
        <f>'Annexure IV-Vcosting sheet'!V384</f>
        <v>0</v>
      </c>
      <c r="O384" s="428">
        <f>'Annexure IV-Vcosting sheet'!W384</f>
        <v>0</v>
      </c>
      <c r="P384" s="478">
        <f>'Annexure IV-Vcosting sheet'!X384</f>
        <v>0</v>
      </c>
      <c r="Q384" s="428">
        <f>'Annexure IV-Vcosting sheet'!Y384</f>
        <v>0</v>
      </c>
      <c r="R384" s="428">
        <f>'Annexure IV-Vcosting sheet'!AB384</f>
        <v>0</v>
      </c>
      <c r="S384" s="478">
        <f>'Annexure IV-Vcosting sheet'!AC384</f>
        <v>0</v>
      </c>
      <c r="T384" s="428">
        <f>'Annexure IV-Vcosting sheet'!AD384</f>
        <v>0</v>
      </c>
      <c r="U384" s="478">
        <f>'Annexure IV-Vcosting sheet'!AE384</f>
        <v>0</v>
      </c>
      <c r="V384" s="428">
        <f>'Annexure IV-Vcosting sheet'!AF384</f>
        <v>0</v>
      </c>
      <c r="W384" s="435"/>
    </row>
    <row r="385" spans="1:23" ht="18">
      <c r="A385" s="428"/>
      <c r="B385" s="433" t="s">
        <v>261</v>
      </c>
      <c r="C385" s="478">
        <f>'Annexure IV-Vcosting sheet'!C385</f>
        <v>0</v>
      </c>
      <c r="D385" s="428">
        <f>'Annexure IV-Vcosting sheet'!D385</f>
        <v>0</v>
      </c>
      <c r="E385" s="478">
        <f>'Annexure IV-Vcosting sheet'!I385</f>
        <v>0</v>
      </c>
      <c r="F385" s="428">
        <f>'Annexure IV-Vcosting sheet'!J385</f>
        <v>0</v>
      </c>
      <c r="G385" s="469">
        <f>'Annexure IV-Vcosting sheet'!K385</f>
        <v>0</v>
      </c>
      <c r="H385" s="469">
        <f>'Annexure IV-Vcosting sheet'!L385</f>
        <v>0</v>
      </c>
      <c r="I385" s="478">
        <f>'Annexure IV-Vcosting sheet'!O385</f>
        <v>0</v>
      </c>
      <c r="J385" s="428">
        <f>'Annexure IV-Vcosting sheet'!P385</f>
        <v>0</v>
      </c>
      <c r="K385" s="428">
        <f>'Annexure IV-Vcosting sheet'!S385</f>
        <v>0</v>
      </c>
      <c r="L385" s="478">
        <f>'Annexure IV-Vcosting sheet'!T385</f>
        <v>0</v>
      </c>
      <c r="M385" s="428">
        <f>'Annexure IV-Vcosting sheet'!U385</f>
        <v>0</v>
      </c>
      <c r="N385" s="478">
        <f>'Annexure IV-Vcosting sheet'!V385</f>
        <v>0</v>
      </c>
      <c r="O385" s="428">
        <f>'Annexure IV-Vcosting sheet'!W385</f>
        <v>0</v>
      </c>
      <c r="P385" s="478">
        <f>'Annexure IV-Vcosting sheet'!X385</f>
        <v>0</v>
      </c>
      <c r="Q385" s="428">
        <f>'Annexure IV-Vcosting sheet'!Y385</f>
        <v>0</v>
      </c>
      <c r="R385" s="428">
        <f>'Annexure IV-Vcosting sheet'!AB385</f>
        <v>0</v>
      </c>
      <c r="S385" s="478">
        <f>'Annexure IV-Vcosting sheet'!AC385</f>
        <v>0</v>
      </c>
      <c r="T385" s="428">
        <f>'Annexure IV-Vcosting sheet'!AD385</f>
        <v>0</v>
      </c>
      <c r="U385" s="478">
        <f>'Annexure IV-Vcosting sheet'!AE385</f>
        <v>0</v>
      </c>
      <c r="V385" s="428">
        <f>'Annexure IV-Vcosting sheet'!AF385</f>
        <v>0</v>
      </c>
      <c r="W385" s="433"/>
    </row>
    <row r="386" spans="1:23">
      <c r="A386" s="428"/>
      <c r="B386" s="430" t="s">
        <v>102</v>
      </c>
      <c r="C386" s="478">
        <f>'Annexure IV-Vcosting sheet'!C386</f>
        <v>1</v>
      </c>
      <c r="D386" s="428">
        <f>'Annexure IV-Vcosting sheet'!D386</f>
        <v>76.930000000000007</v>
      </c>
      <c r="E386" s="478">
        <f>'Annexure IV-Vcosting sheet'!I386</f>
        <v>1</v>
      </c>
      <c r="F386" s="428">
        <f>'Annexure IV-Vcosting sheet'!J386</f>
        <v>42.61</v>
      </c>
      <c r="G386" s="479">
        <f>E386/C386</f>
        <v>1</v>
      </c>
      <c r="H386" s="479">
        <f>F386/D386</f>
        <v>0.55388015078642916</v>
      </c>
      <c r="I386" s="478">
        <f>'Annexure IV-Vcosting sheet'!O386</f>
        <v>0</v>
      </c>
      <c r="J386" s="428">
        <f>'Annexure IV-Vcosting sheet'!P386</f>
        <v>0</v>
      </c>
      <c r="K386" s="428">
        <f>'Annexure IV-Vcosting sheet'!S386</f>
        <v>0</v>
      </c>
      <c r="L386" s="478">
        <f>'Annexure IV-Vcosting sheet'!T386</f>
        <v>1</v>
      </c>
      <c r="M386" s="428">
        <f>'Annexure IV-Vcosting sheet'!U386</f>
        <v>123.36</v>
      </c>
      <c r="N386" s="478">
        <f>'Annexure IV-Vcosting sheet'!V386</f>
        <v>1</v>
      </c>
      <c r="O386" s="428">
        <f>'Annexure IV-Vcosting sheet'!W386</f>
        <v>123.36</v>
      </c>
      <c r="P386" s="478">
        <f>'Annexure IV-Vcosting sheet'!X386</f>
        <v>0</v>
      </c>
      <c r="Q386" s="428">
        <f>'Annexure IV-Vcosting sheet'!Y386</f>
        <v>0</v>
      </c>
      <c r="R386" s="428">
        <f>'Annexure IV-Vcosting sheet'!AB386</f>
        <v>0</v>
      </c>
      <c r="S386" s="478">
        <f>'Annexure IV-Vcosting sheet'!AC386</f>
        <v>1</v>
      </c>
      <c r="T386" s="428">
        <f>'Annexure IV-Vcosting sheet'!AD386</f>
        <v>82.42</v>
      </c>
      <c r="U386" s="478">
        <f>'Annexure IV-Vcosting sheet'!AE386</f>
        <v>1</v>
      </c>
      <c r="V386" s="428">
        <f>'Annexure IV-Vcosting sheet'!AF386</f>
        <v>82.42</v>
      </c>
      <c r="W386" s="430"/>
    </row>
    <row r="387" spans="1:23" ht="36">
      <c r="A387" s="428">
        <v>24.02</v>
      </c>
      <c r="B387" s="433" t="s">
        <v>262</v>
      </c>
      <c r="C387" s="478">
        <f>'Annexure IV-Vcosting sheet'!C387</f>
        <v>0</v>
      </c>
      <c r="D387" s="428">
        <f>'Annexure IV-Vcosting sheet'!D387</f>
        <v>0</v>
      </c>
      <c r="E387" s="478">
        <f>'Annexure IV-Vcosting sheet'!I387</f>
        <v>0</v>
      </c>
      <c r="F387" s="428">
        <f>'Annexure IV-Vcosting sheet'!J387</f>
        <v>0</v>
      </c>
      <c r="G387" s="469">
        <f>'Annexure IV-Vcosting sheet'!K387</f>
        <v>0</v>
      </c>
      <c r="H387" s="469">
        <f>'Annexure IV-Vcosting sheet'!L387</f>
        <v>0</v>
      </c>
      <c r="I387" s="478">
        <f>'Annexure IV-Vcosting sheet'!O387</f>
        <v>0</v>
      </c>
      <c r="J387" s="428">
        <f>'Annexure IV-Vcosting sheet'!P387</f>
        <v>0</v>
      </c>
      <c r="K387" s="428">
        <f>'Annexure IV-Vcosting sheet'!S387</f>
        <v>0</v>
      </c>
      <c r="L387" s="478">
        <f>'Annexure IV-Vcosting sheet'!T387</f>
        <v>0</v>
      </c>
      <c r="M387" s="428">
        <f>'Annexure IV-Vcosting sheet'!U387</f>
        <v>0</v>
      </c>
      <c r="N387" s="478">
        <f>'Annexure IV-Vcosting sheet'!V387</f>
        <v>0</v>
      </c>
      <c r="O387" s="428">
        <f>'Annexure IV-Vcosting sheet'!W387</f>
        <v>0</v>
      </c>
      <c r="P387" s="478">
        <f>'Annexure IV-Vcosting sheet'!X387</f>
        <v>0</v>
      </c>
      <c r="Q387" s="428">
        <f>'Annexure IV-Vcosting sheet'!Y387</f>
        <v>0</v>
      </c>
      <c r="R387" s="428">
        <f>'Annexure IV-Vcosting sheet'!AB387</f>
        <v>0</v>
      </c>
      <c r="S387" s="478">
        <f>'Annexure IV-Vcosting sheet'!AC387</f>
        <v>0</v>
      </c>
      <c r="T387" s="428">
        <f>'Annexure IV-Vcosting sheet'!AD387</f>
        <v>0</v>
      </c>
      <c r="U387" s="478">
        <f>'Annexure IV-Vcosting sheet'!AE387</f>
        <v>0</v>
      </c>
      <c r="V387" s="428">
        <f>'Annexure IV-Vcosting sheet'!AF387</f>
        <v>0</v>
      </c>
      <c r="W387" s="433"/>
    </row>
    <row r="388" spans="1:23" s="454" customFormat="1">
      <c r="A388" s="451"/>
      <c r="B388" s="452" t="s">
        <v>119</v>
      </c>
      <c r="C388" s="478">
        <f>'Annexure IV-Vcosting sheet'!C388</f>
        <v>12969</v>
      </c>
      <c r="D388" s="428">
        <f>'Annexure IV-Vcosting sheet'!D388</f>
        <v>12.63</v>
      </c>
      <c r="E388" s="478">
        <f>'Annexure IV-Vcosting sheet'!I388</f>
        <v>0</v>
      </c>
      <c r="F388" s="428">
        <f>'Annexure IV-Vcosting sheet'!J388</f>
        <v>0</v>
      </c>
      <c r="G388" s="479">
        <f t="shared" ref="G388:G390" si="42">E388/C388</f>
        <v>0</v>
      </c>
      <c r="H388" s="479">
        <f t="shared" ref="H388:H390" si="43">F388/D388</f>
        <v>0</v>
      </c>
      <c r="I388" s="478">
        <f>'Annexure IV-Vcosting sheet'!O388</f>
        <v>0</v>
      </c>
      <c r="J388" s="428">
        <f>'Annexure IV-Vcosting sheet'!P388</f>
        <v>0</v>
      </c>
      <c r="K388" s="428">
        <f>'Annexure IV-Vcosting sheet'!S388</f>
        <v>0</v>
      </c>
      <c r="L388" s="478">
        <f>'Annexure IV-Vcosting sheet'!T388</f>
        <v>22080</v>
      </c>
      <c r="M388" s="428">
        <f>'Annexure IV-Vcosting sheet'!U388</f>
        <v>40.270000000000003</v>
      </c>
      <c r="N388" s="478">
        <f>'Annexure IV-Vcosting sheet'!V388</f>
        <v>22080</v>
      </c>
      <c r="O388" s="428">
        <f>'Annexure IV-Vcosting sheet'!W388</f>
        <v>52.900000000000006</v>
      </c>
      <c r="P388" s="478">
        <f>'Annexure IV-Vcosting sheet'!X388</f>
        <v>0</v>
      </c>
      <c r="Q388" s="428">
        <f>'Annexure IV-Vcosting sheet'!Y388</f>
        <v>0</v>
      </c>
      <c r="R388" s="428">
        <f>'Annexure IV-Vcosting sheet'!AB388</f>
        <v>0</v>
      </c>
      <c r="S388" s="478">
        <f>'Annexure IV-Vcosting sheet'!AC388</f>
        <v>22080</v>
      </c>
      <c r="T388" s="428">
        <f>'Annexure IV-Vcosting sheet'!AD388</f>
        <v>40.270000000000003</v>
      </c>
      <c r="U388" s="478">
        <f>'Annexure IV-Vcosting sheet'!AE388</f>
        <v>22080</v>
      </c>
      <c r="V388" s="428">
        <f>'Annexure IV-Vcosting sheet'!AF388</f>
        <v>52.900000000000006</v>
      </c>
      <c r="W388" s="452" t="s">
        <v>477</v>
      </c>
    </row>
    <row r="389" spans="1:23" s="454" customFormat="1">
      <c r="A389" s="451"/>
      <c r="B389" s="452" t="s">
        <v>167</v>
      </c>
      <c r="C389" s="478">
        <f>'Annexure IV-Vcosting sheet'!C389</f>
        <v>23271</v>
      </c>
      <c r="D389" s="428">
        <f>'Annexure IV-Vcosting sheet'!D389</f>
        <v>19.22</v>
      </c>
      <c r="E389" s="478">
        <f>'Annexure IV-Vcosting sheet'!I389</f>
        <v>0</v>
      </c>
      <c r="F389" s="428">
        <f>'Annexure IV-Vcosting sheet'!J389</f>
        <v>0</v>
      </c>
      <c r="G389" s="479">
        <f t="shared" si="42"/>
        <v>0</v>
      </c>
      <c r="H389" s="479">
        <f t="shared" si="43"/>
        <v>0</v>
      </c>
      <c r="I389" s="478">
        <f>'Annexure IV-Vcosting sheet'!O389</f>
        <v>0</v>
      </c>
      <c r="J389" s="428">
        <f>'Annexure IV-Vcosting sheet'!P389</f>
        <v>0</v>
      </c>
      <c r="K389" s="428">
        <f>'Annexure IV-Vcosting sheet'!S389</f>
        <v>0</v>
      </c>
      <c r="L389" s="478">
        <f>'Annexure IV-Vcosting sheet'!T389</f>
        <v>16050</v>
      </c>
      <c r="M389" s="428">
        <f>'Annexure IV-Vcosting sheet'!U389</f>
        <v>19.87</v>
      </c>
      <c r="N389" s="478">
        <f>'Annexure IV-Vcosting sheet'!V389</f>
        <v>16050</v>
      </c>
      <c r="O389" s="428">
        <f>'Annexure IV-Vcosting sheet'!W389</f>
        <v>39.090000000000003</v>
      </c>
      <c r="P389" s="478">
        <f>'Annexure IV-Vcosting sheet'!X389</f>
        <v>0</v>
      </c>
      <c r="Q389" s="428">
        <f>'Annexure IV-Vcosting sheet'!Y389</f>
        <v>0</v>
      </c>
      <c r="R389" s="428">
        <f>'Annexure IV-Vcosting sheet'!AB389</f>
        <v>0</v>
      </c>
      <c r="S389" s="478">
        <f>'Annexure IV-Vcosting sheet'!AC389</f>
        <v>16050</v>
      </c>
      <c r="T389" s="428">
        <f>'Annexure IV-Vcosting sheet'!AD389</f>
        <v>19.87</v>
      </c>
      <c r="U389" s="478">
        <f>'Annexure IV-Vcosting sheet'!AE389</f>
        <v>16050</v>
      </c>
      <c r="V389" s="428">
        <f>'Annexure IV-Vcosting sheet'!AF389</f>
        <v>39.090000000000003</v>
      </c>
      <c r="W389" s="452" t="s">
        <v>477</v>
      </c>
    </row>
    <row r="390" spans="1:23" s="454" customFormat="1">
      <c r="A390" s="451"/>
      <c r="B390" s="452" t="s">
        <v>168</v>
      </c>
      <c r="C390" s="478">
        <f>'Annexure IV-Vcosting sheet'!C390</f>
        <v>35214</v>
      </c>
      <c r="D390" s="428">
        <f>'Annexure IV-Vcosting sheet'!D390</f>
        <v>28.56</v>
      </c>
      <c r="E390" s="478">
        <f>'Annexure IV-Vcosting sheet'!I390</f>
        <v>0</v>
      </c>
      <c r="F390" s="428">
        <f>'Annexure IV-Vcosting sheet'!J390</f>
        <v>0</v>
      </c>
      <c r="G390" s="479">
        <f t="shared" si="42"/>
        <v>0</v>
      </c>
      <c r="H390" s="479">
        <f t="shared" si="43"/>
        <v>0</v>
      </c>
      <c r="I390" s="478">
        <f>'Annexure IV-Vcosting sheet'!O390</f>
        <v>0</v>
      </c>
      <c r="J390" s="428">
        <f>'Annexure IV-Vcosting sheet'!P390</f>
        <v>0</v>
      </c>
      <c r="K390" s="428">
        <f>'Annexure IV-Vcosting sheet'!S390</f>
        <v>0</v>
      </c>
      <c r="L390" s="478">
        <f>'Annexure IV-Vcosting sheet'!T390</f>
        <v>13400</v>
      </c>
      <c r="M390" s="428">
        <f>'Annexure IV-Vcosting sheet'!U390</f>
        <v>30.64</v>
      </c>
      <c r="N390" s="478">
        <f>'Annexure IV-Vcosting sheet'!V390</f>
        <v>13400</v>
      </c>
      <c r="O390" s="428">
        <f>'Annexure IV-Vcosting sheet'!W390</f>
        <v>59.2</v>
      </c>
      <c r="P390" s="478">
        <f>'Annexure IV-Vcosting sheet'!X390</f>
        <v>0</v>
      </c>
      <c r="Q390" s="428">
        <f>'Annexure IV-Vcosting sheet'!Y390</f>
        <v>0</v>
      </c>
      <c r="R390" s="428">
        <f>'Annexure IV-Vcosting sheet'!AB390</f>
        <v>0</v>
      </c>
      <c r="S390" s="478">
        <f>'Annexure IV-Vcosting sheet'!AC390</f>
        <v>13400</v>
      </c>
      <c r="T390" s="428">
        <f>'Annexure IV-Vcosting sheet'!AD390</f>
        <v>9.1999999999999993</v>
      </c>
      <c r="U390" s="478">
        <f>'Annexure IV-Vcosting sheet'!AE390</f>
        <v>13400</v>
      </c>
      <c r="V390" s="428">
        <f>'Annexure IV-Vcosting sheet'!AF390</f>
        <v>37.76</v>
      </c>
      <c r="W390" s="452" t="s">
        <v>477</v>
      </c>
    </row>
    <row r="391" spans="1:23" s="454" customFormat="1" ht="18">
      <c r="A391" s="451">
        <v>24.03</v>
      </c>
      <c r="B391" s="452" t="s">
        <v>263</v>
      </c>
      <c r="C391" s="478">
        <f>'Annexure IV-Vcosting sheet'!C391</f>
        <v>1</v>
      </c>
      <c r="D391" s="428">
        <f>'Annexure IV-Vcosting sheet'!D391</f>
        <v>8.17</v>
      </c>
      <c r="E391" s="478">
        <f>'Annexure IV-Vcosting sheet'!I391</f>
        <v>0</v>
      </c>
      <c r="F391" s="428">
        <f>'Annexure IV-Vcosting sheet'!J391</f>
        <v>0</v>
      </c>
      <c r="G391" s="469">
        <f>'Annexure IV-Vcosting sheet'!K391</f>
        <v>0</v>
      </c>
      <c r="H391" s="469">
        <f>'Annexure IV-Vcosting sheet'!L391</f>
        <v>0</v>
      </c>
      <c r="I391" s="478">
        <f>'Annexure IV-Vcosting sheet'!O391</f>
        <v>0</v>
      </c>
      <c r="J391" s="428">
        <f>'Annexure IV-Vcosting sheet'!P391</f>
        <v>0</v>
      </c>
      <c r="K391" s="428">
        <f>'Annexure IV-Vcosting sheet'!S391</f>
        <v>0</v>
      </c>
      <c r="L391" s="478">
        <f>'Annexure IV-Vcosting sheet'!T391</f>
        <v>1</v>
      </c>
      <c r="M391" s="428">
        <f>'Annexure IV-Vcosting sheet'!U391</f>
        <v>12</v>
      </c>
      <c r="N391" s="478">
        <f>'Annexure IV-Vcosting sheet'!V391</f>
        <v>1</v>
      </c>
      <c r="O391" s="428">
        <f>'Annexure IV-Vcosting sheet'!W391</f>
        <v>12</v>
      </c>
      <c r="P391" s="478">
        <f>'Annexure IV-Vcosting sheet'!X391</f>
        <v>0</v>
      </c>
      <c r="Q391" s="428">
        <f>'Annexure IV-Vcosting sheet'!Y391</f>
        <v>0</v>
      </c>
      <c r="R391" s="428">
        <f>'Annexure IV-Vcosting sheet'!AB391</f>
        <v>0</v>
      </c>
      <c r="S391" s="478">
        <f>'Annexure IV-Vcosting sheet'!AC391</f>
        <v>1</v>
      </c>
      <c r="T391" s="428">
        <f>'Annexure IV-Vcosting sheet'!AD391</f>
        <v>8</v>
      </c>
      <c r="U391" s="478">
        <f>'Annexure IV-Vcosting sheet'!AE391</f>
        <v>1</v>
      </c>
      <c r="V391" s="428">
        <f>'Annexure IV-Vcosting sheet'!AF391</f>
        <v>8</v>
      </c>
      <c r="W391" s="452" t="s">
        <v>477</v>
      </c>
    </row>
    <row r="392" spans="1:23">
      <c r="A392" s="428"/>
      <c r="B392" s="430" t="s">
        <v>102</v>
      </c>
      <c r="C392" s="478">
        <f>'Annexure IV-Vcosting sheet'!C392</f>
        <v>71455</v>
      </c>
      <c r="D392" s="428">
        <f>'Annexure IV-Vcosting sheet'!D392</f>
        <v>68.58</v>
      </c>
      <c r="E392" s="478">
        <f>'Annexure IV-Vcosting sheet'!I392</f>
        <v>0</v>
      </c>
      <c r="F392" s="428">
        <f>'Annexure IV-Vcosting sheet'!J392</f>
        <v>0</v>
      </c>
      <c r="G392" s="479">
        <f>E392/C392</f>
        <v>0</v>
      </c>
      <c r="H392" s="479">
        <f>F392/D392</f>
        <v>0</v>
      </c>
      <c r="I392" s="478">
        <f>'Annexure IV-Vcosting sheet'!O392</f>
        <v>0</v>
      </c>
      <c r="J392" s="428">
        <f>'Annexure IV-Vcosting sheet'!P392</f>
        <v>0</v>
      </c>
      <c r="K392" s="428">
        <f>'Annexure IV-Vcosting sheet'!S392</f>
        <v>0</v>
      </c>
      <c r="L392" s="478">
        <f>'Annexure IV-Vcosting sheet'!T392</f>
        <v>51531</v>
      </c>
      <c r="M392" s="428">
        <f>'Annexure IV-Vcosting sheet'!U392</f>
        <v>102.78</v>
      </c>
      <c r="N392" s="478">
        <f>'Annexure IV-Vcosting sheet'!V392</f>
        <v>51531</v>
      </c>
      <c r="O392" s="428">
        <f>'Annexure IV-Vcosting sheet'!W392</f>
        <v>163.19</v>
      </c>
      <c r="P392" s="478">
        <f>'Annexure IV-Vcosting sheet'!X392</f>
        <v>0</v>
      </c>
      <c r="Q392" s="428">
        <f>'Annexure IV-Vcosting sheet'!Y392</f>
        <v>0</v>
      </c>
      <c r="R392" s="428">
        <f>'Annexure IV-Vcosting sheet'!AB392</f>
        <v>0</v>
      </c>
      <c r="S392" s="478">
        <f>'Annexure IV-Vcosting sheet'!AC392</f>
        <v>51531</v>
      </c>
      <c r="T392" s="428">
        <f>'Annexure IV-Vcosting sheet'!AD392</f>
        <v>77.34</v>
      </c>
      <c r="U392" s="478">
        <f>'Annexure IV-Vcosting sheet'!AE392</f>
        <v>51531</v>
      </c>
      <c r="V392" s="428">
        <f>'Annexure IV-Vcosting sheet'!AF392</f>
        <v>137.75</v>
      </c>
      <c r="W392" s="430"/>
    </row>
    <row r="393" spans="1:23" s="475" customFormat="1">
      <c r="A393" s="474"/>
      <c r="B393" s="462" t="s">
        <v>264</v>
      </c>
      <c r="C393" s="480">
        <f>'Annexure IV-Vcosting sheet'!C393</f>
        <v>0</v>
      </c>
      <c r="D393" s="474">
        <f>'Annexure IV-Vcosting sheet'!D393</f>
        <v>0</v>
      </c>
      <c r="E393" s="480">
        <f>'Annexure IV-Vcosting sheet'!I393</f>
        <v>0</v>
      </c>
      <c r="F393" s="474">
        <f>'Annexure IV-Vcosting sheet'!J393</f>
        <v>0</v>
      </c>
      <c r="G393" s="481">
        <f>'Annexure IV-Vcosting sheet'!K393</f>
        <v>0</v>
      </c>
      <c r="H393" s="481">
        <f>'Annexure IV-Vcosting sheet'!L393</f>
        <v>0</v>
      </c>
      <c r="I393" s="480">
        <f>'Annexure IV-Vcosting sheet'!O393</f>
        <v>0</v>
      </c>
      <c r="J393" s="474">
        <f>'Annexure IV-Vcosting sheet'!P393</f>
        <v>0</v>
      </c>
      <c r="K393" s="474">
        <f>'Annexure IV-Vcosting sheet'!S393</f>
        <v>0</v>
      </c>
      <c r="L393" s="480">
        <f>'Annexure IV-Vcosting sheet'!T393</f>
        <v>0</v>
      </c>
      <c r="M393" s="474">
        <f>'Annexure IV-Vcosting sheet'!U393</f>
        <v>0</v>
      </c>
      <c r="N393" s="480">
        <f>'Annexure IV-Vcosting sheet'!V393</f>
        <v>0</v>
      </c>
      <c r="O393" s="474">
        <f>'Annexure IV-Vcosting sheet'!W393</f>
        <v>0</v>
      </c>
      <c r="P393" s="480">
        <f>'Annexure IV-Vcosting sheet'!X393</f>
        <v>0</v>
      </c>
      <c r="Q393" s="474">
        <f>'Annexure IV-Vcosting sheet'!Y393</f>
        <v>0</v>
      </c>
      <c r="R393" s="474">
        <f>'Annexure IV-Vcosting sheet'!AB393</f>
        <v>0</v>
      </c>
      <c r="S393" s="480">
        <f>'Annexure IV-Vcosting sheet'!AC393</f>
        <v>0</v>
      </c>
      <c r="T393" s="474">
        <f>'Annexure IV-Vcosting sheet'!AD393</f>
        <v>0</v>
      </c>
      <c r="U393" s="480">
        <f>'Annexure IV-Vcosting sheet'!AE393</f>
        <v>0</v>
      </c>
      <c r="V393" s="474">
        <f>'Annexure IV-Vcosting sheet'!AF393</f>
        <v>0</v>
      </c>
      <c r="W393" s="462"/>
    </row>
    <row r="394" spans="1:23">
      <c r="A394" s="427">
        <v>25</v>
      </c>
      <c r="B394" s="429" t="s">
        <v>265</v>
      </c>
      <c r="C394" s="478">
        <f>'Annexure IV-Vcosting sheet'!C394</f>
        <v>0</v>
      </c>
      <c r="D394" s="428">
        <f>'Annexure IV-Vcosting sheet'!D394</f>
        <v>0</v>
      </c>
      <c r="E394" s="478">
        <f>'Annexure IV-Vcosting sheet'!I394</f>
        <v>0</v>
      </c>
      <c r="F394" s="428">
        <f>'Annexure IV-Vcosting sheet'!J394</f>
        <v>0</v>
      </c>
      <c r="G394" s="469">
        <f>'Annexure IV-Vcosting sheet'!K394</f>
        <v>0</v>
      </c>
      <c r="H394" s="469">
        <f>'Annexure IV-Vcosting sheet'!L394</f>
        <v>0</v>
      </c>
      <c r="I394" s="478">
        <f>'Annexure IV-Vcosting sheet'!O394</f>
        <v>0</v>
      </c>
      <c r="J394" s="428">
        <f>'Annexure IV-Vcosting sheet'!P394</f>
        <v>0</v>
      </c>
      <c r="K394" s="428">
        <f>'Annexure IV-Vcosting sheet'!S394</f>
        <v>0</v>
      </c>
      <c r="L394" s="478">
        <f>'Annexure IV-Vcosting sheet'!T394</f>
        <v>0</v>
      </c>
      <c r="M394" s="428">
        <f>'Annexure IV-Vcosting sheet'!U394</f>
        <v>0</v>
      </c>
      <c r="N394" s="478">
        <f>'Annexure IV-Vcosting sheet'!V394</f>
        <v>0</v>
      </c>
      <c r="O394" s="428">
        <f>'Annexure IV-Vcosting sheet'!W394</f>
        <v>0</v>
      </c>
      <c r="P394" s="478">
        <f>'Annexure IV-Vcosting sheet'!X394</f>
        <v>0</v>
      </c>
      <c r="Q394" s="428">
        <f>'Annexure IV-Vcosting sheet'!Y394</f>
        <v>0</v>
      </c>
      <c r="R394" s="428">
        <f>'Annexure IV-Vcosting sheet'!AB394</f>
        <v>0</v>
      </c>
      <c r="S394" s="478">
        <f>'Annexure IV-Vcosting sheet'!AC394</f>
        <v>0</v>
      </c>
      <c r="T394" s="428">
        <f>'Annexure IV-Vcosting sheet'!AD394</f>
        <v>0</v>
      </c>
      <c r="U394" s="478">
        <f>'Annexure IV-Vcosting sheet'!AE394</f>
        <v>0</v>
      </c>
      <c r="V394" s="428">
        <f>'Annexure IV-Vcosting sheet'!AF394</f>
        <v>0</v>
      </c>
      <c r="W394" s="429"/>
    </row>
    <row r="395" spans="1:23">
      <c r="A395" s="428">
        <v>25.01</v>
      </c>
      <c r="B395" s="433" t="s">
        <v>266</v>
      </c>
      <c r="C395" s="478">
        <f>'Annexure IV-Vcosting sheet'!C395</f>
        <v>0</v>
      </c>
      <c r="D395" s="428">
        <f>'Annexure IV-Vcosting sheet'!D395</f>
        <v>0</v>
      </c>
      <c r="E395" s="478">
        <f>'Annexure IV-Vcosting sheet'!I395</f>
        <v>0</v>
      </c>
      <c r="F395" s="428">
        <f>'Annexure IV-Vcosting sheet'!J395</f>
        <v>0</v>
      </c>
      <c r="G395" s="469">
        <f>'Annexure IV-Vcosting sheet'!K395</f>
        <v>0</v>
      </c>
      <c r="H395" s="469">
        <f>'Annexure IV-Vcosting sheet'!L395</f>
        <v>0</v>
      </c>
      <c r="I395" s="478">
        <f>'Annexure IV-Vcosting sheet'!O395</f>
        <v>0</v>
      </c>
      <c r="J395" s="428">
        <f>'Annexure IV-Vcosting sheet'!P395</f>
        <v>0</v>
      </c>
      <c r="K395" s="428">
        <f>'Annexure IV-Vcosting sheet'!S395</f>
        <v>0</v>
      </c>
      <c r="L395" s="478">
        <f>'Annexure IV-Vcosting sheet'!T395</f>
        <v>0</v>
      </c>
      <c r="M395" s="428">
        <f>'Annexure IV-Vcosting sheet'!U395</f>
        <v>0</v>
      </c>
      <c r="N395" s="478">
        <f>'Annexure IV-Vcosting sheet'!V395</f>
        <v>0</v>
      </c>
      <c r="O395" s="428">
        <f>'Annexure IV-Vcosting sheet'!W395</f>
        <v>0</v>
      </c>
      <c r="P395" s="478">
        <f>'Annexure IV-Vcosting sheet'!X395</f>
        <v>0</v>
      </c>
      <c r="Q395" s="428">
        <f>'Annexure IV-Vcosting sheet'!Y395</f>
        <v>0</v>
      </c>
      <c r="R395" s="428">
        <f>'Annexure IV-Vcosting sheet'!AB395</f>
        <v>0</v>
      </c>
      <c r="S395" s="478">
        <f>'Annexure IV-Vcosting sheet'!AC395</f>
        <v>0</v>
      </c>
      <c r="T395" s="428">
        <f>'Annexure IV-Vcosting sheet'!AD395</f>
        <v>0</v>
      </c>
      <c r="U395" s="478">
        <f>'Annexure IV-Vcosting sheet'!AE395</f>
        <v>0</v>
      </c>
      <c r="V395" s="428">
        <f>'Annexure IV-Vcosting sheet'!AF395</f>
        <v>0</v>
      </c>
      <c r="W395" s="433"/>
    </row>
    <row r="396" spans="1:23">
      <c r="A396" s="428">
        <v>25.02</v>
      </c>
      <c r="B396" s="433" t="s">
        <v>267</v>
      </c>
      <c r="C396" s="478">
        <f>'Annexure IV-Vcosting sheet'!C396</f>
        <v>401</v>
      </c>
      <c r="D396" s="428">
        <f>'Annexure IV-Vcosting sheet'!D396</f>
        <v>5.98</v>
      </c>
      <c r="E396" s="478">
        <f>'Annexure IV-Vcosting sheet'!I396</f>
        <v>400</v>
      </c>
      <c r="F396" s="428">
        <f>'Annexure IV-Vcosting sheet'!J396</f>
        <v>0.25</v>
      </c>
      <c r="G396" s="479">
        <f t="shared" ref="G396:G398" si="44">E396/C396</f>
        <v>0.99750623441396513</v>
      </c>
      <c r="H396" s="479">
        <f t="shared" ref="H396:H398" si="45">F396/D396</f>
        <v>4.1806020066889632E-2</v>
      </c>
      <c r="I396" s="478">
        <f>'Annexure IV-Vcosting sheet'!O396</f>
        <v>0</v>
      </c>
      <c r="J396" s="428">
        <f>'Annexure IV-Vcosting sheet'!P396</f>
        <v>0</v>
      </c>
      <c r="K396" s="428">
        <f>'Annexure IV-Vcosting sheet'!S396</f>
        <v>0</v>
      </c>
      <c r="L396" s="478">
        <f>'Annexure IV-Vcosting sheet'!T396</f>
        <v>0</v>
      </c>
      <c r="M396" s="428">
        <f>'Annexure IV-Vcosting sheet'!U396</f>
        <v>0</v>
      </c>
      <c r="N396" s="478">
        <f>'Annexure IV-Vcosting sheet'!V396</f>
        <v>0</v>
      </c>
      <c r="O396" s="428">
        <f>'Annexure IV-Vcosting sheet'!W396</f>
        <v>0</v>
      </c>
      <c r="P396" s="478">
        <f>'Annexure IV-Vcosting sheet'!X396</f>
        <v>0</v>
      </c>
      <c r="Q396" s="428">
        <f>'Annexure IV-Vcosting sheet'!Y396</f>
        <v>0</v>
      </c>
      <c r="R396" s="428">
        <f>'Annexure IV-Vcosting sheet'!AB396</f>
        <v>0</v>
      </c>
      <c r="S396" s="478">
        <f>'Annexure IV-Vcosting sheet'!AC396</f>
        <v>0</v>
      </c>
      <c r="T396" s="428">
        <f>'Annexure IV-Vcosting sheet'!AD396</f>
        <v>0</v>
      </c>
      <c r="U396" s="478">
        <f>'Annexure IV-Vcosting sheet'!AE396</f>
        <v>0</v>
      </c>
      <c r="V396" s="428">
        <f>'Annexure IV-Vcosting sheet'!AF396</f>
        <v>0</v>
      </c>
      <c r="W396" s="433"/>
    </row>
    <row r="397" spans="1:23">
      <c r="A397" s="428"/>
      <c r="B397" s="430" t="s">
        <v>102</v>
      </c>
      <c r="C397" s="478">
        <f>'Annexure IV-Vcosting sheet'!C397</f>
        <v>401</v>
      </c>
      <c r="D397" s="428">
        <f>'Annexure IV-Vcosting sheet'!D397</f>
        <v>5.98</v>
      </c>
      <c r="E397" s="478">
        <f>'Annexure IV-Vcosting sheet'!I397</f>
        <v>400</v>
      </c>
      <c r="F397" s="428">
        <f>'Annexure IV-Vcosting sheet'!J397</f>
        <v>0.25</v>
      </c>
      <c r="G397" s="479">
        <f t="shared" si="44"/>
        <v>0.99750623441396513</v>
      </c>
      <c r="H397" s="479">
        <f t="shared" si="45"/>
        <v>4.1806020066889632E-2</v>
      </c>
      <c r="I397" s="478">
        <f>'Annexure IV-Vcosting sheet'!O397</f>
        <v>0</v>
      </c>
      <c r="J397" s="428">
        <f>'Annexure IV-Vcosting sheet'!P397</f>
        <v>0</v>
      </c>
      <c r="K397" s="428">
        <f>'Annexure IV-Vcosting sheet'!S397</f>
        <v>0</v>
      </c>
      <c r="L397" s="478">
        <f>'Annexure IV-Vcosting sheet'!T397</f>
        <v>0</v>
      </c>
      <c r="M397" s="428">
        <f>'Annexure IV-Vcosting sheet'!U397</f>
        <v>0</v>
      </c>
      <c r="N397" s="478">
        <f>'Annexure IV-Vcosting sheet'!V397</f>
        <v>0</v>
      </c>
      <c r="O397" s="428">
        <f>'Annexure IV-Vcosting sheet'!W397</f>
        <v>0</v>
      </c>
      <c r="P397" s="478">
        <f>'Annexure IV-Vcosting sheet'!X397</f>
        <v>0</v>
      </c>
      <c r="Q397" s="428">
        <f>'Annexure IV-Vcosting sheet'!Y397</f>
        <v>0</v>
      </c>
      <c r="R397" s="428">
        <f>'Annexure IV-Vcosting sheet'!AB397</f>
        <v>0</v>
      </c>
      <c r="S397" s="478">
        <f>'Annexure IV-Vcosting sheet'!AC397</f>
        <v>0</v>
      </c>
      <c r="T397" s="428">
        <f>'Annexure IV-Vcosting sheet'!AD397</f>
        <v>0</v>
      </c>
      <c r="U397" s="478">
        <f>'Annexure IV-Vcosting sheet'!AE397</f>
        <v>0</v>
      </c>
      <c r="V397" s="428">
        <f>'Annexure IV-Vcosting sheet'!AF397</f>
        <v>0</v>
      </c>
      <c r="W397" s="430"/>
    </row>
    <row r="398" spans="1:23" s="473" customFormat="1">
      <c r="A398" s="425"/>
      <c r="B398" s="430" t="s">
        <v>268</v>
      </c>
      <c r="C398" s="424">
        <f>'Annexure IV-Vcosting sheet'!C398</f>
        <v>80415</v>
      </c>
      <c r="D398" s="425">
        <f>'Annexure IV-Vcosting sheet'!D398</f>
        <v>3108.9319999999993</v>
      </c>
      <c r="E398" s="424">
        <f>'Annexure IV-Vcosting sheet'!I398</f>
        <v>3648</v>
      </c>
      <c r="F398" s="425">
        <f>'Annexure IV-Vcosting sheet'!J398</f>
        <v>1061.3319999999999</v>
      </c>
      <c r="G398" s="482">
        <f t="shared" si="44"/>
        <v>4.5364670770378659E-2</v>
      </c>
      <c r="H398" s="482">
        <f t="shared" si="45"/>
        <v>0.34138154195717374</v>
      </c>
      <c r="I398" s="424">
        <f>'Annexure IV-Vcosting sheet'!O398</f>
        <v>246</v>
      </c>
      <c r="J398" s="425">
        <f>'Annexure IV-Vcosting sheet'!P398</f>
        <v>59.460000000000008</v>
      </c>
      <c r="K398" s="425">
        <f>'Annexure IV-Vcosting sheet'!S398</f>
        <v>0</v>
      </c>
      <c r="L398" s="424">
        <f>'Annexure IV-Vcosting sheet'!T398</f>
        <v>97030</v>
      </c>
      <c r="M398" s="425">
        <f>'Annexure IV-Vcosting sheet'!U398</f>
        <v>6450.0883999999987</v>
      </c>
      <c r="N398" s="424">
        <f>'Annexure IV-Vcosting sheet'!V398</f>
        <v>97276</v>
      </c>
      <c r="O398" s="425">
        <f>'Annexure IV-Vcosting sheet'!W398</f>
        <v>8324.5583999999999</v>
      </c>
      <c r="P398" s="424">
        <f>'Annexure IV-Vcosting sheet'!X398</f>
        <v>246</v>
      </c>
      <c r="Q398" s="425">
        <f>'Annexure IV-Vcosting sheet'!Y398</f>
        <v>59.460000000000008</v>
      </c>
      <c r="R398" s="425">
        <f>'Annexure IV-Vcosting sheet'!AB398</f>
        <v>0</v>
      </c>
      <c r="S398" s="424">
        <f>'Annexure IV-Vcosting sheet'!AC398</f>
        <v>60457</v>
      </c>
      <c r="T398" s="425">
        <f>'Annexure IV-Vcosting sheet'!AD398</f>
        <v>3648.4043999999999</v>
      </c>
      <c r="U398" s="424">
        <f>'Annexure IV-Vcosting sheet'!AE398</f>
        <v>60703</v>
      </c>
      <c r="V398" s="425">
        <f>'Annexure IV-Vcosting sheet'!AF398</f>
        <v>5522.8744000000006</v>
      </c>
      <c r="W398" s="430"/>
    </row>
    <row r="399" spans="1:23" ht="27">
      <c r="A399" s="427">
        <v>26</v>
      </c>
      <c r="B399" s="429" t="s">
        <v>269</v>
      </c>
      <c r="C399" s="478">
        <f>'Annexure IV-Vcosting sheet'!C399</f>
        <v>0</v>
      </c>
      <c r="D399" s="428">
        <f>'Annexure IV-Vcosting sheet'!D399</f>
        <v>0</v>
      </c>
      <c r="E399" s="478">
        <f>'Annexure IV-Vcosting sheet'!I399</f>
        <v>0</v>
      </c>
      <c r="F399" s="428">
        <f>'Annexure IV-Vcosting sheet'!J399</f>
        <v>0</v>
      </c>
      <c r="G399" s="469">
        <f>'Annexure IV-Vcosting sheet'!K399</f>
        <v>0</v>
      </c>
      <c r="H399" s="469">
        <f>'Annexure IV-Vcosting sheet'!L399</f>
        <v>0</v>
      </c>
      <c r="I399" s="478">
        <f>'Annexure IV-Vcosting sheet'!O399</f>
        <v>0</v>
      </c>
      <c r="J399" s="428">
        <f>'Annexure IV-Vcosting sheet'!P399</f>
        <v>0</v>
      </c>
      <c r="K399" s="428">
        <f>'Annexure IV-Vcosting sheet'!S399</f>
        <v>0</v>
      </c>
      <c r="L399" s="478">
        <f>'Annexure IV-Vcosting sheet'!T399</f>
        <v>0</v>
      </c>
      <c r="M399" s="428">
        <f>'Annexure IV-Vcosting sheet'!U399</f>
        <v>0</v>
      </c>
      <c r="N399" s="478">
        <f>'Annexure IV-Vcosting sheet'!V399</f>
        <v>0</v>
      </c>
      <c r="O399" s="428">
        <f>'Annexure IV-Vcosting sheet'!W399</f>
        <v>0</v>
      </c>
      <c r="P399" s="478">
        <f>'Annexure IV-Vcosting sheet'!X399</f>
        <v>0</v>
      </c>
      <c r="Q399" s="428">
        <f>'Annexure IV-Vcosting sheet'!Y399</f>
        <v>0</v>
      </c>
      <c r="R399" s="428">
        <f>'Annexure IV-Vcosting sheet'!AB399</f>
        <v>0</v>
      </c>
      <c r="S399" s="478">
        <f>'Annexure IV-Vcosting sheet'!AC399</f>
        <v>0</v>
      </c>
      <c r="T399" s="428">
        <f>'Annexure IV-Vcosting sheet'!AD399</f>
        <v>0</v>
      </c>
      <c r="U399" s="478">
        <f>'Annexure IV-Vcosting sheet'!AE399</f>
        <v>0</v>
      </c>
      <c r="V399" s="428">
        <f>'Annexure IV-Vcosting sheet'!AF399</f>
        <v>0</v>
      </c>
      <c r="W399" s="429"/>
    </row>
    <row r="400" spans="1:23">
      <c r="A400" s="431"/>
      <c r="B400" s="429" t="s">
        <v>270</v>
      </c>
      <c r="C400" s="478">
        <f>'Annexure IV-Vcosting sheet'!C400</f>
        <v>0</v>
      </c>
      <c r="D400" s="428">
        <f>'Annexure IV-Vcosting sheet'!D400</f>
        <v>0</v>
      </c>
      <c r="E400" s="478">
        <f>'Annexure IV-Vcosting sheet'!I400</f>
        <v>0</v>
      </c>
      <c r="F400" s="428">
        <f>'Annexure IV-Vcosting sheet'!J400</f>
        <v>0</v>
      </c>
      <c r="G400" s="469">
        <f>'Annexure IV-Vcosting sheet'!K400</f>
        <v>0</v>
      </c>
      <c r="H400" s="469">
        <f>'Annexure IV-Vcosting sheet'!L400</f>
        <v>0</v>
      </c>
      <c r="I400" s="478">
        <f>'Annexure IV-Vcosting sheet'!O400</f>
        <v>0</v>
      </c>
      <c r="J400" s="428">
        <f>'Annexure IV-Vcosting sheet'!P400</f>
        <v>0</v>
      </c>
      <c r="K400" s="428">
        <f>'Annexure IV-Vcosting sheet'!S400</f>
        <v>0</v>
      </c>
      <c r="L400" s="478">
        <f>'Annexure IV-Vcosting sheet'!T400</f>
        <v>0</v>
      </c>
      <c r="M400" s="428">
        <f>'Annexure IV-Vcosting sheet'!U400</f>
        <v>0</v>
      </c>
      <c r="N400" s="478">
        <f>'Annexure IV-Vcosting sheet'!V400</f>
        <v>0</v>
      </c>
      <c r="O400" s="428">
        <f>'Annexure IV-Vcosting sheet'!W400</f>
        <v>0</v>
      </c>
      <c r="P400" s="478">
        <f>'Annexure IV-Vcosting sheet'!X400</f>
        <v>0</v>
      </c>
      <c r="Q400" s="428">
        <f>'Annexure IV-Vcosting sheet'!Y400</f>
        <v>0</v>
      </c>
      <c r="R400" s="428">
        <f>'Annexure IV-Vcosting sheet'!AB400</f>
        <v>0</v>
      </c>
      <c r="S400" s="478">
        <f>'Annexure IV-Vcosting sheet'!AC400</f>
        <v>0</v>
      </c>
      <c r="T400" s="428">
        <f>'Annexure IV-Vcosting sheet'!AD400</f>
        <v>0</v>
      </c>
      <c r="U400" s="478">
        <f>'Annexure IV-Vcosting sheet'!AE400</f>
        <v>0</v>
      </c>
      <c r="V400" s="428">
        <f>'Annexure IV-Vcosting sheet'!AF400</f>
        <v>0</v>
      </c>
      <c r="W400" s="429"/>
    </row>
    <row r="401" spans="1:23" ht="18">
      <c r="A401" s="428"/>
      <c r="B401" s="429" t="s">
        <v>271</v>
      </c>
      <c r="C401" s="478">
        <f>'Annexure IV-Vcosting sheet'!C401</f>
        <v>0</v>
      </c>
      <c r="D401" s="428">
        <f>'Annexure IV-Vcosting sheet'!D401</f>
        <v>0</v>
      </c>
      <c r="E401" s="478">
        <f>'Annexure IV-Vcosting sheet'!I401</f>
        <v>0</v>
      </c>
      <c r="F401" s="428">
        <f>'Annexure IV-Vcosting sheet'!J401</f>
        <v>0</v>
      </c>
      <c r="G401" s="469">
        <f>'Annexure IV-Vcosting sheet'!K401</f>
        <v>0</v>
      </c>
      <c r="H401" s="469">
        <f>'Annexure IV-Vcosting sheet'!L401</f>
        <v>0</v>
      </c>
      <c r="I401" s="478">
        <f>'Annexure IV-Vcosting sheet'!O401</f>
        <v>0</v>
      </c>
      <c r="J401" s="428">
        <f>'Annexure IV-Vcosting sheet'!P401</f>
        <v>0</v>
      </c>
      <c r="K401" s="428">
        <f>'Annexure IV-Vcosting sheet'!S401</f>
        <v>0</v>
      </c>
      <c r="L401" s="478">
        <f>'Annexure IV-Vcosting sheet'!T401</f>
        <v>0</v>
      </c>
      <c r="M401" s="428">
        <f>'Annexure IV-Vcosting sheet'!U401</f>
        <v>0</v>
      </c>
      <c r="N401" s="478">
        <f>'Annexure IV-Vcosting sheet'!V401</f>
        <v>0</v>
      </c>
      <c r="O401" s="428">
        <f>'Annexure IV-Vcosting sheet'!W401</f>
        <v>0</v>
      </c>
      <c r="P401" s="478">
        <f>'Annexure IV-Vcosting sheet'!X401</f>
        <v>0</v>
      </c>
      <c r="Q401" s="428">
        <f>'Annexure IV-Vcosting sheet'!Y401</f>
        <v>0</v>
      </c>
      <c r="R401" s="428">
        <f>'Annexure IV-Vcosting sheet'!AB401</f>
        <v>0</v>
      </c>
      <c r="S401" s="478">
        <f>'Annexure IV-Vcosting sheet'!AC401</f>
        <v>0</v>
      </c>
      <c r="T401" s="428">
        <f>'Annexure IV-Vcosting sheet'!AD401</f>
        <v>0</v>
      </c>
      <c r="U401" s="478">
        <f>'Annexure IV-Vcosting sheet'!AE401</f>
        <v>0</v>
      </c>
      <c r="V401" s="428">
        <f>'Annexure IV-Vcosting sheet'!AF401</f>
        <v>0</v>
      </c>
      <c r="W401" s="429"/>
    </row>
    <row r="402" spans="1:23">
      <c r="A402" s="428">
        <v>26.01</v>
      </c>
      <c r="B402" s="434" t="s">
        <v>272</v>
      </c>
      <c r="C402" s="478">
        <f>'Annexure IV-Vcosting sheet'!C402</f>
        <v>0</v>
      </c>
      <c r="D402" s="428">
        <f>'Annexure IV-Vcosting sheet'!D402</f>
        <v>0</v>
      </c>
      <c r="E402" s="478">
        <f>'Annexure IV-Vcosting sheet'!I402</f>
        <v>0</v>
      </c>
      <c r="F402" s="428">
        <f>'Annexure IV-Vcosting sheet'!J402</f>
        <v>0</v>
      </c>
      <c r="G402" s="469">
        <f>'Annexure IV-Vcosting sheet'!K402</f>
        <v>0</v>
      </c>
      <c r="H402" s="469">
        <f>'Annexure IV-Vcosting sheet'!L402</f>
        <v>0</v>
      </c>
      <c r="I402" s="478">
        <f>'Annexure IV-Vcosting sheet'!O402</f>
        <v>0</v>
      </c>
      <c r="J402" s="428">
        <f>'Annexure IV-Vcosting sheet'!P402</f>
        <v>0</v>
      </c>
      <c r="K402" s="428">
        <f>'Annexure IV-Vcosting sheet'!S402</f>
        <v>0</v>
      </c>
      <c r="L402" s="478">
        <f>'Annexure IV-Vcosting sheet'!T402</f>
        <v>0</v>
      </c>
      <c r="M402" s="428">
        <f>'Annexure IV-Vcosting sheet'!U402</f>
        <v>0</v>
      </c>
      <c r="N402" s="478">
        <f>'Annexure IV-Vcosting sheet'!V402</f>
        <v>0</v>
      </c>
      <c r="O402" s="428">
        <f>'Annexure IV-Vcosting sheet'!W402</f>
        <v>0</v>
      </c>
      <c r="P402" s="478">
        <f>'Annexure IV-Vcosting sheet'!X402</f>
        <v>0</v>
      </c>
      <c r="Q402" s="428">
        <f>'Annexure IV-Vcosting sheet'!Y402</f>
        <v>0</v>
      </c>
      <c r="R402" s="428">
        <f>'Annexure IV-Vcosting sheet'!AB402</f>
        <v>0</v>
      </c>
      <c r="S402" s="478">
        <f>'Annexure IV-Vcosting sheet'!AC402</f>
        <v>0</v>
      </c>
      <c r="T402" s="428">
        <f>'Annexure IV-Vcosting sheet'!AD402</f>
        <v>0</v>
      </c>
      <c r="U402" s="478">
        <f>'Annexure IV-Vcosting sheet'!AE402</f>
        <v>0</v>
      </c>
      <c r="V402" s="428">
        <f>'Annexure IV-Vcosting sheet'!AF402</f>
        <v>0</v>
      </c>
      <c r="W402" s="434"/>
    </row>
    <row r="403" spans="1:23" ht="18">
      <c r="A403" s="428">
        <f>+A402+0.01</f>
        <v>26.020000000000003</v>
      </c>
      <c r="B403" s="434" t="s">
        <v>273</v>
      </c>
      <c r="C403" s="478">
        <f>'Annexure IV-Vcosting sheet'!C403</f>
        <v>0</v>
      </c>
      <c r="D403" s="428">
        <f>'Annexure IV-Vcosting sheet'!D403</f>
        <v>0</v>
      </c>
      <c r="E403" s="478">
        <f>'Annexure IV-Vcosting sheet'!I403</f>
        <v>0</v>
      </c>
      <c r="F403" s="428">
        <f>'Annexure IV-Vcosting sheet'!J403</f>
        <v>0</v>
      </c>
      <c r="G403" s="469">
        <f>'Annexure IV-Vcosting sheet'!K403</f>
        <v>0</v>
      </c>
      <c r="H403" s="469">
        <f>'Annexure IV-Vcosting sheet'!L403</f>
        <v>0</v>
      </c>
      <c r="I403" s="478">
        <f>'Annexure IV-Vcosting sheet'!O403</f>
        <v>0</v>
      </c>
      <c r="J403" s="428">
        <f>'Annexure IV-Vcosting sheet'!P403</f>
        <v>0</v>
      </c>
      <c r="K403" s="428">
        <f>'Annexure IV-Vcosting sheet'!S403</f>
        <v>0</v>
      </c>
      <c r="L403" s="478">
        <f>'Annexure IV-Vcosting sheet'!T403</f>
        <v>0</v>
      </c>
      <c r="M403" s="428">
        <f>'Annexure IV-Vcosting sheet'!U403</f>
        <v>0</v>
      </c>
      <c r="N403" s="478">
        <f>'Annexure IV-Vcosting sheet'!V403</f>
        <v>0</v>
      </c>
      <c r="O403" s="428">
        <f>'Annexure IV-Vcosting sheet'!W403</f>
        <v>0</v>
      </c>
      <c r="P403" s="478">
        <f>'Annexure IV-Vcosting sheet'!X403</f>
        <v>0</v>
      </c>
      <c r="Q403" s="428">
        <f>'Annexure IV-Vcosting sheet'!Y403</f>
        <v>0</v>
      </c>
      <c r="R403" s="428">
        <f>'Annexure IV-Vcosting sheet'!AB403</f>
        <v>0</v>
      </c>
      <c r="S403" s="478">
        <f>'Annexure IV-Vcosting sheet'!AC403</f>
        <v>0</v>
      </c>
      <c r="T403" s="428">
        <f>'Annexure IV-Vcosting sheet'!AD403</f>
        <v>0</v>
      </c>
      <c r="U403" s="478">
        <f>'Annexure IV-Vcosting sheet'!AE403</f>
        <v>0</v>
      </c>
      <c r="V403" s="428">
        <f>'Annexure IV-Vcosting sheet'!AF403</f>
        <v>0</v>
      </c>
      <c r="W403" s="434"/>
    </row>
    <row r="404" spans="1:23">
      <c r="A404" s="428">
        <f t="shared" ref="A404:A410" si="46">+A403+0.01</f>
        <v>26.030000000000005</v>
      </c>
      <c r="B404" s="434" t="s">
        <v>274</v>
      </c>
      <c r="C404" s="478">
        <f>'Annexure IV-Vcosting sheet'!C404</f>
        <v>0</v>
      </c>
      <c r="D404" s="428">
        <f>'Annexure IV-Vcosting sheet'!D404</f>
        <v>0</v>
      </c>
      <c r="E404" s="478">
        <f>'Annexure IV-Vcosting sheet'!I404</f>
        <v>0</v>
      </c>
      <c r="F404" s="428">
        <f>'Annexure IV-Vcosting sheet'!J404</f>
        <v>0</v>
      </c>
      <c r="G404" s="469">
        <f>'Annexure IV-Vcosting sheet'!K404</f>
        <v>0</v>
      </c>
      <c r="H404" s="469">
        <f>'Annexure IV-Vcosting sheet'!L404</f>
        <v>0</v>
      </c>
      <c r="I404" s="478">
        <f>'Annexure IV-Vcosting sheet'!O404</f>
        <v>0</v>
      </c>
      <c r="J404" s="428">
        <f>'Annexure IV-Vcosting sheet'!P404</f>
        <v>0</v>
      </c>
      <c r="K404" s="428">
        <f>'Annexure IV-Vcosting sheet'!S404</f>
        <v>0</v>
      </c>
      <c r="L404" s="478">
        <f>'Annexure IV-Vcosting sheet'!T404</f>
        <v>0</v>
      </c>
      <c r="M404" s="428">
        <f>'Annexure IV-Vcosting sheet'!U404</f>
        <v>0</v>
      </c>
      <c r="N404" s="478">
        <f>'Annexure IV-Vcosting sheet'!V404</f>
        <v>0</v>
      </c>
      <c r="O404" s="428">
        <f>'Annexure IV-Vcosting sheet'!W404</f>
        <v>0</v>
      </c>
      <c r="P404" s="478">
        <f>'Annexure IV-Vcosting sheet'!X404</f>
        <v>0</v>
      </c>
      <c r="Q404" s="428">
        <f>'Annexure IV-Vcosting sheet'!Y404</f>
        <v>0</v>
      </c>
      <c r="R404" s="428">
        <f>'Annexure IV-Vcosting sheet'!AB404</f>
        <v>0</v>
      </c>
      <c r="S404" s="478">
        <f>'Annexure IV-Vcosting sheet'!AC404</f>
        <v>0</v>
      </c>
      <c r="T404" s="428">
        <f>'Annexure IV-Vcosting sheet'!AD404</f>
        <v>0</v>
      </c>
      <c r="U404" s="478">
        <f>'Annexure IV-Vcosting sheet'!AE404</f>
        <v>0</v>
      </c>
      <c r="V404" s="428">
        <f>'Annexure IV-Vcosting sheet'!AF404</f>
        <v>0</v>
      </c>
      <c r="W404" s="434"/>
    </row>
    <row r="405" spans="1:23">
      <c r="A405" s="428">
        <f t="shared" si="46"/>
        <v>26.040000000000006</v>
      </c>
      <c r="B405" s="434" t="s">
        <v>275</v>
      </c>
      <c r="C405" s="478">
        <f>'Annexure IV-Vcosting sheet'!C405</f>
        <v>0</v>
      </c>
      <c r="D405" s="428">
        <f>'Annexure IV-Vcosting sheet'!D405</f>
        <v>0</v>
      </c>
      <c r="E405" s="478">
        <f>'Annexure IV-Vcosting sheet'!I405</f>
        <v>0</v>
      </c>
      <c r="F405" s="428">
        <f>'Annexure IV-Vcosting sheet'!J405</f>
        <v>0</v>
      </c>
      <c r="G405" s="469">
        <f>'Annexure IV-Vcosting sheet'!K405</f>
        <v>0</v>
      </c>
      <c r="H405" s="469">
        <f>'Annexure IV-Vcosting sheet'!L405</f>
        <v>0</v>
      </c>
      <c r="I405" s="478">
        <f>'Annexure IV-Vcosting sheet'!O405</f>
        <v>0</v>
      </c>
      <c r="J405" s="428">
        <f>'Annexure IV-Vcosting sheet'!P405</f>
        <v>0</v>
      </c>
      <c r="K405" s="428">
        <f>'Annexure IV-Vcosting sheet'!S405</f>
        <v>0</v>
      </c>
      <c r="L405" s="478">
        <f>'Annexure IV-Vcosting sheet'!T405</f>
        <v>0</v>
      </c>
      <c r="M405" s="428">
        <f>'Annexure IV-Vcosting sheet'!U405</f>
        <v>0</v>
      </c>
      <c r="N405" s="478">
        <f>'Annexure IV-Vcosting sheet'!V405</f>
        <v>0</v>
      </c>
      <c r="O405" s="428">
        <f>'Annexure IV-Vcosting sheet'!W405</f>
        <v>0</v>
      </c>
      <c r="P405" s="478">
        <f>'Annexure IV-Vcosting sheet'!X405</f>
        <v>0</v>
      </c>
      <c r="Q405" s="428">
        <f>'Annexure IV-Vcosting sheet'!Y405</f>
        <v>0</v>
      </c>
      <c r="R405" s="428">
        <f>'Annexure IV-Vcosting sheet'!AB405</f>
        <v>0</v>
      </c>
      <c r="S405" s="478">
        <f>'Annexure IV-Vcosting sheet'!AC405</f>
        <v>0</v>
      </c>
      <c r="T405" s="428">
        <f>'Annexure IV-Vcosting sheet'!AD405</f>
        <v>0</v>
      </c>
      <c r="U405" s="478">
        <f>'Annexure IV-Vcosting sheet'!AE405</f>
        <v>0</v>
      </c>
      <c r="V405" s="428">
        <f>'Annexure IV-Vcosting sheet'!AF405</f>
        <v>0</v>
      </c>
      <c r="W405" s="434"/>
    </row>
    <row r="406" spans="1:23">
      <c r="A406" s="428">
        <f t="shared" si="46"/>
        <v>26.050000000000008</v>
      </c>
      <c r="B406" s="434" t="s">
        <v>276</v>
      </c>
      <c r="C406" s="478">
        <f>'Annexure IV-Vcosting sheet'!C406</f>
        <v>0</v>
      </c>
      <c r="D406" s="428">
        <f>'Annexure IV-Vcosting sheet'!D406</f>
        <v>0</v>
      </c>
      <c r="E406" s="478">
        <f>'Annexure IV-Vcosting sheet'!I406</f>
        <v>0</v>
      </c>
      <c r="F406" s="428">
        <f>'Annexure IV-Vcosting sheet'!J406</f>
        <v>0</v>
      </c>
      <c r="G406" s="469">
        <f>'Annexure IV-Vcosting sheet'!K406</f>
        <v>0</v>
      </c>
      <c r="H406" s="469">
        <f>'Annexure IV-Vcosting sheet'!L406</f>
        <v>0</v>
      </c>
      <c r="I406" s="478">
        <f>'Annexure IV-Vcosting sheet'!O406</f>
        <v>0</v>
      </c>
      <c r="J406" s="428">
        <f>'Annexure IV-Vcosting sheet'!P406</f>
        <v>0</v>
      </c>
      <c r="K406" s="428">
        <f>'Annexure IV-Vcosting sheet'!S406</f>
        <v>0</v>
      </c>
      <c r="L406" s="478">
        <f>'Annexure IV-Vcosting sheet'!T406</f>
        <v>0</v>
      </c>
      <c r="M406" s="428">
        <f>'Annexure IV-Vcosting sheet'!U406</f>
        <v>0</v>
      </c>
      <c r="N406" s="478">
        <f>'Annexure IV-Vcosting sheet'!V406</f>
        <v>0</v>
      </c>
      <c r="O406" s="428">
        <f>'Annexure IV-Vcosting sheet'!W406</f>
        <v>0</v>
      </c>
      <c r="P406" s="478">
        <f>'Annexure IV-Vcosting sheet'!X406</f>
        <v>0</v>
      </c>
      <c r="Q406" s="428">
        <f>'Annexure IV-Vcosting sheet'!Y406</f>
        <v>0</v>
      </c>
      <c r="R406" s="428">
        <f>'Annexure IV-Vcosting sheet'!AB406</f>
        <v>0</v>
      </c>
      <c r="S406" s="478">
        <f>'Annexure IV-Vcosting sheet'!AC406</f>
        <v>0</v>
      </c>
      <c r="T406" s="428">
        <f>'Annexure IV-Vcosting sheet'!AD406</f>
        <v>0</v>
      </c>
      <c r="U406" s="478">
        <f>'Annexure IV-Vcosting sheet'!AE406</f>
        <v>0</v>
      </c>
      <c r="V406" s="428">
        <f>'Annexure IV-Vcosting sheet'!AF406</f>
        <v>0</v>
      </c>
      <c r="W406" s="434"/>
    </row>
    <row r="407" spans="1:23" ht="18">
      <c r="A407" s="428">
        <f t="shared" si="46"/>
        <v>26.060000000000009</v>
      </c>
      <c r="B407" s="434" t="s">
        <v>27</v>
      </c>
      <c r="C407" s="478">
        <f>'Annexure IV-Vcosting sheet'!C407</f>
        <v>0</v>
      </c>
      <c r="D407" s="428">
        <f>'Annexure IV-Vcosting sheet'!D407</f>
        <v>0</v>
      </c>
      <c r="E407" s="478">
        <f>'Annexure IV-Vcosting sheet'!I407</f>
        <v>0</v>
      </c>
      <c r="F407" s="428">
        <f>'Annexure IV-Vcosting sheet'!J407</f>
        <v>0</v>
      </c>
      <c r="G407" s="469">
        <f>'Annexure IV-Vcosting sheet'!K407</f>
        <v>0</v>
      </c>
      <c r="H407" s="469">
        <f>'Annexure IV-Vcosting sheet'!L407</f>
        <v>0</v>
      </c>
      <c r="I407" s="478">
        <f>'Annexure IV-Vcosting sheet'!O407</f>
        <v>0</v>
      </c>
      <c r="J407" s="428">
        <f>'Annexure IV-Vcosting sheet'!P407</f>
        <v>0</v>
      </c>
      <c r="K407" s="428">
        <f>'Annexure IV-Vcosting sheet'!S407</f>
        <v>0</v>
      </c>
      <c r="L407" s="478">
        <f>'Annexure IV-Vcosting sheet'!T407</f>
        <v>0</v>
      </c>
      <c r="M407" s="428">
        <f>'Annexure IV-Vcosting sheet'!U407</f>
        <v>0</v>
      </c>
      <c r="N407" s="478">
        <f>'Annexure IV-Vcosting sheet'!V407</f>
        <v>0</v>
      </c>
      <c r="O407" s="428">
        <f>'Annexure IV-Vcosting sheet'!W407</f>
        <v>0</v>
      </c>
      <c r="P407" s="478">
        <f>'Annexure IV-Vcosting sheet'!X407</f>
        <v>0</v>
      </c>
      <c r="Q407" s="428">
        <f>'Annexure IV-Vcosting sheet'!Y407</f>
        <v>0</v>
      </c>
      <c r="R407" s="428">
        <f>'Annexure IV-Vcosting sheet'!AB407</f>
        <v>0</v>
      </c>
      <c r="S407" s="478">
        <f>'Annexure IV-Vcosting sheet'!AC407</f>
        <v>0</v>
      </c>
      <c r="T407" s="428">
        <f>'Annexure IV-Vcosting sheet'!AD407</f>
        <v>0</v>
      </c>
      <c r="U407" s="478">
        <f>'Annexure IV-Vcosting sheet'!AE407</f>
        <v>0</v>
      </c>
      <c r="V407" s="428">
        <f>'Annexure IV-Vcosting sheet'!AF407</f>
        <v>0</v>
      </c>
      <c r="W407" s="434"/>
    </row>
    <row r="408" spans="1:23" ht="18">
      <c r="A408" s="428">
        <f t="shared" si="46"/>
        <v>26.070000000000011</v>
      </c>
      <c r="B408" s="434" t="s">
        <v>28</v>
      </c>
      <c r="C408" s="478">
        <f>'Annexure IV-Vcosting sheet'!C408</f>
        <v>0</v>
      </c>
      <c r="D408" s="428">
        <f>'Annexure IV-Vcosting sheet'!D408</f>
        <v>0</v>
      </c>
      <c r="E408" s="478">
        <f>'Annexure IV-Vcosting sheet'!I408</f>
        <v>0</v>
      </c>
      <c r="F408" s="428">
        <f>'Annexure IV-Vcosting sheet'!J408</f>
        <v>0</v>
      </c>
      <c r="G408" s="469">
        <f>'Annexure IV-Vcosting sheet'!K408</f>
        <v>0</v>
      </c>
      <c r="H408" s="469">
        <f>'Annexure IV-Vcosting sheet'!L408</f>
        <v>0</v>
      </c>
      <c r="I408" s="478">
        <f>'Annexure IV-Vcosting sheet'!O408</f>
        <v>0</v>
      </c>
      <c r="J408" s="428">
        <f>'Annexure IV-Vcosting sheet'!P408</f>
        <v>0</v>
      </c>
      <c r="K408" s="428">
        <f>'Annexure IV-Vcosting sheet'!S408</f>
        <v>0</v>
      </c>
      <c r="L408" s="478">
        <f>'Annexure IV-Vcosting sheet'!T408</f>
        <v>0</v>
      </c>
      <c r="M408" s="428">
        <f>'Annexure IV-Vcosting sheet'!U408</f>
        <v>0</v>
      </c>
      <c r="N408" s="478">
        <f>'Annexure IV-Vcosting sheet'!V408</f>
        <v>0</v>
      </c>
      <c r="O408" s="428">
        <f>'Annexure IV-Vcosting sheet'!W408</f>
        <v>0</v>
      </c>
      <c r="P408" s="478">
        <f>'Annexure IV-Vcosting sheet'!X408</f>
        <v>0</v>
      </c>
      <c r="Q408" s="428">
        <f>'Annexure IV-Vcosting sheet'!Y408</f>
        <v>0</v>
      </c>
      <c r="R408" s="428">
        <f>'Annexure IV-Vcosting sheet'!AB408</f>
        <v>0</v>
      </c>
      <c r="S408" s="478">
        <f>'Annexure IV-Vcosting sheet'!AC408</f>
        <v>0</v>
      </c>
      <c r="T408" s="428">
        <f>'Annexure IV-Vcosting sheet'!AD408</f>
        <v>0</v>
      </c>
      <c r="U408" s="478">
        <f>'Annexure IV-Vcosting sheet'!AE408</f>
        <v>0</v>
      </c>
      <c r="V408" s="428">
        <f>'Annexure IV-Vcosting sheet'!AF408</f>
        <v>0</v>
      </c>
      <c r="W408" s="434"/>
    </row>
    <row r="409" spans="1:23">
      <c r="A409" s="428">
        <f t="shared" si="46"/>
        <v>26.080000000000013</v>
      </c>
      <c r="B409" s="434" t="s">
        <v>277</v>
      </c>
      <c r="C409" s="478">
        <f>'Annexure IV-Vcosting sheet'!C409</f>
        <v>0</v>
      </c>
      <c r="D409" s="428">
        <f>'Annexure IV-Vcosting sheet'!D409</f>
        <v>0</v>
      </c>
      <c r="E409" s="478">
        <f>'Annexure IV-Vcosting sheet'!I409</f>
        <v>0</v>
      </c>
      <c r="F409" s="428">
        <f>'Annexure IV-Vcosting sheet'!J409</f>
        <v>0</v>
      </c>
      <c r="G409" s="469">
        <f>'Annexure IV-Vcosting sheet'!K409</f>
        <v>0</v>
      </c>
      <c r="H409" s="469">
        <f>'Annexure IV-Vcosting sheet'!L409</f>
        <v>0</v>
      </c>
      <c r="I409" s="478">
        <f>'Annexure IV-Vcosting sheet'!O409</f>
        <v>0</v>
      </c>
      <c r="J409" s="428">
        <f>'Annexure IV-Vcosting sheet'!P409</f>
        <v>0</v>
      </c>
      <c r="K409" s="428">
        <f>'Annexure IV-Vcosting sheet'!S409</f>
        <v>0</v>
      </c>
      <c r="L409" s="478">
        <f>'Annexure IV-Vcosting sheet'!T409</f>
        <v>0</v>
      </c>
      <c r="M409" s="428">
        <f>'Annexure IV-Vcosting sheet'!U409</f>
        <v>0</v>
      </c>
      <c r="N409" s="478">
        <f>'Annexure IV-Vcosting sheet'!V409</f>
        <v>0</v>
      </c>
      <c r="O409" s="428">
        <f>'Annexure IV-Vcosting sheet'!W409</f>
        <v>0</v>
      </c>
      <c r="P409" s="478">
        <f>'Annexure IV-Vcosting sheet'!X409</f>
        <v>0</v>
      </c>
      <c r="Q409" s="428">
        <f>'Annexure IV-Vcosting sheet'!Y409</f>
        <v>0</v>
      </c>
      <c r="R409" s="428">
        <f>'Annexure IV-Vcosting sheet'!AB409</f>
        <v>0</v>
      </c>
      <c r="S409" s="478">
        <f>'Annexure IV-Vcosting sheet'!AC409</f>
        <v>0</v>
      </c>
      <c r="T409" s="428">
        <f>'Annexure IV-Vcosting sheet'!AD409</f>
        <v>0</v>
      </c>
      <c r="U409" s="478">
        <f>'Annexure IV-Vcosting sheet'!AE409</f>
        <v>0</v>
      </c>
      <c r="V409" s="428">
        <f>'Annexure IV-Vcosting sheet'!AF409</f>
        <v>0</v>
      </c>
      <c r="W409" s="434"/>
    </row>
    <row r="410" spans="1:23" ht="18">
      <c r="A410" s="428">
        <f t="shared" si="46"/>
        <v>26.090000000000014</v>
      </c>
      <c r="B410" s="434" t="s">
        <v>30</v>
      </c>
      <c r="C410" s="478">
        <f>'Annexure IV-Vcosting sheet'!C410</f>
        <v>0</v>
      </c>
      <c r="D410" s="428">
        <f>'Annexure IV-Vcosting sheet'!D410</f>
        <v>0</v>
      </c>
      <c r="E410" s="478">
        <f>'Annexure IV-Vcosting sheet'!I410</f>
        <v>0</v>
      </c>
      <c r="F410" s="428">
        <f>'Annexure IV-Vcosting sheet'!J410</f>
        <v>0</v>
      </c>
      <c r="G410" s="469">
        <f>'Annexure IV-Vcosting sheet'!K410</f>
        <v>0</v>
      </c>
      <c r="H410" s="469">
        <f>'Annexure IV-Vcosting sheet'!L410</f>
        <v>0</v>
      </c>
      <c r="I410" s="478">
        <f>'Annexure IV-Vcosting sheet'!O410</f>
        <v>0</v>
      </c>
      <c r="J410" s="428">
        <f>'Annexure IV-Vcosting sheet'!P410</f>
        <v>0</v>
      </c>
      <c r="K410" s="428">
        <f>'Annexure IV-Vcosting sheet'!S410</f>
        <v>0</v>
      </c>
      <c r="L410" s="478">
        <f>'Annexure IV-Vcosting sheet'!T410</f>
        <v>0</v>
      </c>
      <c r="M410" s="428">
        <f>'Annexure IV-Vcosting sheet'!U410</f>
        <v>0</v>
      </c>
      <c r="N410" s="478">
        <f>'Annexure IV-Vcosting sheet'!V410</f>
        <v>0</v>
      </c>
      <c r="O410" s="428">
        <f>'Annexure IV-Vcosting sheet'!W410</f>
        <v>0</v>
      </c>
      <c r="P410" s="478">
        <f>'Annexure IV-Vcosting sheet'!X410</f>
        <v>0</v>
      </c>
      <c r="Q410" s="428">
        <f>'Annexure IV-Vcosting sheet'!Y410</f>
        <v>0</v>
      </c>
      <c r="R410" s="428">
        <f>'Annexure IV-Vcosting sheet'!AB410</f>
        <v>0</v>
      </c>
      <c r="S410" s="478">
        <f>'Annexure IV-Vcosting sheet'!AC410</f>
        <v>0</v>
      </c>
      <c r="T410" s="428">
        <f>'Annexure IV-Vcosting sheet'!AD410</f>
        <v>0</v>
      </c>
      <c r="U410" s="478">
        <f>'Annexure IV-Vcosting sheet'!AE410</f>
        <v>0</v>
      </c>
      <c r="V410" s="428">
        <f>'Annexure IV-Vcosting sheet'!AF410</f>
        <v>0</v>
      </c>
      <c r="W410" s="434"/>
    </row>
    <row r="411" spans="1:23" ht="18">
      <c r="A411" s="428"/>
      <c r="B411" s="442" t="s">
        <v>278</v>
      </c>
      <c r="C411" s="478">
        <f>'Annexure IV-Vcosting sheet'!C411</f>
        <v>0</v>
      </c>
      <c r="D411" s="428">
        <f>'Annexure IV-Vcosting sheet'!D411</f>
        <v>0</v>
      </c>
      <c r="E411" s="478">
        <f>'Annexure IV-Vcosting sheet'!I411</f>
        <v>0</v>
      </c>
      <c r="F411" s="428">
        <f>'Annexure IV-Vcosting sheet'!J411</f>
        <v>0</v>
      </c>
      <c r="G411" s="469">
        <f>'Annexure IV-Vcosting sheet'!K411</f>
        <v>0</v>
      </c>
      <c r="H411" s="469">
        <f>'Annexure IV-Vcosting sheet'!L411</f>
        <v>0</v>
      </c>
      <c r="I411" s="478">
        <f>'Annexure IV-Vcosting sheet'!O411</f>
        <v>0</v>
      </c>
      <c r="J411" s="428">
        <f>'Annexure IV-Vcosting sheet'!P411</f>
        <v>0</v>
      </c>
      <c r="K411" s="428">
        <f>'Annexure IV-Vcosting sheet'!S411</f>
        <v>0</v>
      </c>
      <c r="L411" s="478">
        <f>'Annexure IV-Vcosting sheet'!T411</f>
        <v>0</v>
      </c>
      <c r="M411" s="428">
        <f>'Annexure IV-Vcosting sheet'!U411</f>
        <v>0</v>
      </c>
      <c r="N411" s="478">
        <f>'Annexure IV-Vcosting sheet'!V411</f>
        <v>0</v>
      </c>
      <c r="O411" s="428">
        <f>'Annexure IV-Vcosting sheet'!W411</f>
        <v>0</v>
      </c>
      <c r="P411" s="478">
        <f>'Annexure IV-Vcosting sheet'!X411</f>
        <v>0</v>
      </c>
      <c r="Q411" s="428">
        <f>'Annexure IV-Vcosting sheet'!Y411</f>
        <v>0</v>
      </c>
      <c r="R411" s="428">
        <f>'Annexure IV-Vcosting sheet'!AB411</f>
        <v>0</v>
      </c>
      <c r="S411" s="478">
        <f>'Annexure IV-Vcosting sheet'!AC411</f>
        <v>0</v>
      </c>
      <c r="T411" s="428">
        <f>'Annexure IV-Vcosting sheet'!AD411</f>
        <v>0</v>
      </c>
      <c r="U411" s="478">
        <f>'Annexure IV-Vcosting sheet'!AE411</f>
        <v>0</v>
      </c>
      <c r="V411" s="428">
        <f>'Annexure IV-Vcosting sheet'!AF411</f>
        <v>0</v>
      </c>
      <c r="W411" s="442"/>
    </row>
    <row r="412" spans="1:23">
      <c r="A412" s="428"/>
      <c r="B412" s="437" t="s">
        <v>279</v>
      </c>
      <c r="C412" s="478">
        <f>'Annexure IV-Vcosting sheet'!C412</f>
        <v>0</v>
      </c>
      <c r="D412" s="428">
        <f>'Annexure IV-Vcosting sheet'!D412</f>
        <v>0</v>
      </c>
      <c r="E412" s="478">
        <f>'Annexure IV-Vcosting sheet'!I412</f>
        <v>0</v>
      </c>
      <c r="F412" s="428">
        <f>'Annexure IV-Vcosting sheet'!J412</f>
        <v>0</v>
      </c>
      <c r="G412" s="469">
        <f>'Annexure IV-Vcosting sheet'!K412</f>
        <v>0</v>
      </c>
      <c r="H412" s="469">
        <f>'Annexure IV-Vcosting sheet'!L412</f>
        <v>0</v>
      </c>
      <c r="I412" s="478">
        <f>'Annexure IV-Vcosting sheet'!O412</f>
        <v>0</v>
      </c>
      <c r="J412" s="428">
        <f>'Annexure IV-Vcosting sheet'!P412</f>
        <v>0</v>
      </c>
      <c r="K412" s="428">
        <f>'Annexure IV-Vcosting sheet'!S412</f>
        <v>0</v>
      </c>
      <c r="L412" s="478">
        <f>'Annexure IV-Vcosting sheet'!T412</f>
        <v>0</v>
      </c>
      <c r="M412" s="428">
        <f>'Annexure IV-Vcosting sheet'!U412</f>
        <v>0</v>
      </c>
      <c r="N412" s="478">
        <f>'Annexure IV-Vcosting sheet'!V412</f>
        <v>0</v>
      </c>
      <c r="O412" s="428">
        <f>'Annexure IV-Vcosting sheet'!W412</f>
        <v>0</v>
      </c>
      <c r="P412" s="478">
        <f>'Annexure IV-Vcosting sheet'!X412</f>
        <v>0</v>
      </c>
      <c r="Q412" s="428">
        <f>'Annexure IV-Vcosting sheet'!Y412</f>
        <v>0</v>
      </c>
      <c r="R412" s="428">
        <f>'Annexure IV-Vcosting sheet'!AB412</f>
        <v>0</v>
      </c>
      <c r="S412" s="478">
        <f>'Annexure IV-Vcosting sheet'!AC412</f>
        <v>0</v>
      </c>
      <c r="T412" s="428">
        <f>'Annexure IV-Vcosting sheet'!AD412</f>
        <v>0</v>
      </c>
      <c r="U412" s="478">
        <f>'Annexure IV-Vcosting sheet'!AE412</f>
        <v>0</v>
      </c>
      <c r="V412" s="428">
        <f>'Annexure IV-Vcosting sheet'!AF412</f>
        <v>0</v>
      </c>
      <c r="W412" s="437"/>
    </row>
    <row r="413" spans="1:23" ht="18">
      <c r="A413" s="457">
        <v>26.1</v>
      </c>
      <c r="B413" s="439" t="s">
        <v>280</v>
      </c>
      <c r="C413" s="478">
        <f>'Annexure IV-Vcosting sheet'!C413</f>
        <v>0</v>
      </c>
      <c r="D413" s="428">
        <f>'Annexure IV-Vcosting sheet'!D413</f>
        <v>0</v>
      </c>
      <c r="E413" s="478">
        <f>'Annexure IV-Vcosting sheet'!I413</f>
        <v>0</v>
      </c>
      <c r="F413" s="428">
        <f>'Annexure IV-Vcosting sheet'!J413</f>
        <v>0</v>
      </c>
      <c r="G413" s="469">
        <f>'Annexure IV-Vcosting sheet'!K413</f>
        <v>0</v>
      </c>
      <c r="H413" s="469">
        <f>'Annexure IV-Vcosting sheet'!L413</f>
        <v>0</v>
      </c>
      <c r="I413" s="478">
        <f>'Annexure IV-Vcosting sheet'!O413</f>
        <v>0</v>
      </c>
      <c r="J413" s="428">
        <f>'Annexure IV-Vcosting sheet'!P413</f>
        <v>0</v>
      </c>
      <c r="K413" s="428">
        <f>'Annexure IV-Vcosting sheet'!S413</f>
        <v>0</v>
      </c>
      <c r="L413" s="478">
        <f>'Annexure IV-Vcosting sheet'!T413</f>
        <v>0</v>
      </c>
      <c r="M413" s="428">
        <f>'Annexure IV-Vcosting sheet'!U413</f>
        <v>0</v>
      </c>
      <c r="N413" s="478">
        <f>'Annexure IV-Vcosting sheet'!V413</f>
        <v>0</v>
      </c>
      <c r="O413" s="428">
        <f>'Annexure IV-Vcosting sheet'!W413</f>
        <v>0</v>
      </c>
      <c r="P413" s="478">
        <f>'Annexure IV-Vcosting sheet'!X413</f>
        <v>0</v>
      </c>
      <c r="Q413" s="428">
        <f>'Annexure IV-Vcosting sheet'!Y413</f>
        <v>0</v>
      </c>
      <c r="R413" s="428">
        <f>'Annexure IV-Vcosting sheet'!AB413</f>
        <v>0</v>
      </c>
      <c r="S413" s="478">
        <f>'Annexure IV-Vcosting sheet'!AC413</f>
        <v>0</v>
      </c>
      <c r="T413" s="428">
        <f>'Annexure IV-Vcosting sheet'!AD413</f>
        <v>0</v>
      </c>
      <c r="U413" s="478">
        <f>'Annexure IV-Vcosting sheet'!AE413</f>
        <v>0</v>
      </c>
      <c r="V413" s="428">
        <f>'Annexure IV-Vcosting sheet'!AF413</f>
        <v>0</v>
      </c>
      <c r="W413" s="439"/>
    </row>
    <row r="414" spans="1:23">
      <c r="A414" s="457">
        <f>+A413+0.01</f>
        <v>26.110000000000003</v>
      </c>
      <c r="B414" s="439" t="s">
        <v>281</v>
      </c>
      <c r="C414" s="478">
        <f>'Annexure IV-Vcosting sheet'!C414</f>
        <v>0</v>
      </c>
      <c r="D414" s="428">
        <f>'Annexure IV-Vcosting sheet'!D414</f>
        <v>0</v>
      </c>
      <c r="E414" s="478">
        <f>'Annexure IV-Vcosting sheet'!I414</f>
        <v>0</v>
      </c>
      <c r="F414" s="428">
        <f>'Annexure IV-Vcosting sheet'!J414</f>
        <v>0</v>
      </c>
      <c r="G414" s="469">
        <f>'Annexure IV-Vcosting sheet'!K414</f>
        <v>0</v>
      </c>
      <c r="H414" s="469">
        <f>'Annexure IV-Vcosting sheet'!L414</f>
        <v>0</v>
      </c>
      <c r="I414" s="478">
        <f>'Annexure IV-Vcosting sheet'!O414</f>
        <v>0</v>
      </c>
      <c r="J414" s="428">
        <f>'Annexure IV-Vcosting sheet'!P414</f>
        <v>0</v>
      </c>
      <c r="K414" s="428">
        <f>'Annexure IV-Vcosting sheet'!S414</f>
        <v>0</v>
      </c>
      <c r="L414" s="478">
        <f>'Annexure IV-Vcosting sheet'!T414</f>
        <v>0</v>
      </c>
      <c r="M414" s="428">
        <f>'Annexure IV-Vcosting sheet'!U414</f>
        <v>0</v>
      </c>
      <c r="N414" s="478">
        <f>'Annexure IV-Vcosting sheet'!V414</f>
        <v>0</v>
      </c>
      <c r="O414" s="428">
        <f>'Annexure IV-Vcosting sheet'!W414</f>
        <v>0</v>
      </c>
      <c r="P414" s="478">
        <f>'Annexure IV-Vcosting sheet'!X414</f>
        <v>0</v>
      </c>
      <c r="Q414" s="428">
        <f>'Annexure IV-Vcosting sheet'!Y414</f>
        <v>0</v>
      </c>
      <c r="R414" s="428">
        <f>'Annexure IV-Vcosting sheet'!AB414</f>
        <v>0</v>
      </c>
      <c r="S414" s="478">
        <f>'Annexure IV-Vcosting sheet'!AC414</f>
        <v>0</v>
      </c>
      <c r="T414" s="428">
        <f>'Annexure IV-Vcosting sheet'!AD414</f>
        <v>0</v>
      </c>
      <c r="U414" s="478">
        <f>'Annexure IV-Vcosting sheet'!AE414</f>
        <v>0</v>
      </c>
      <c r="V414" s="428">
        <f>'Annexure IV-Vcosting sheet'!AF414</f>
        <v>0</v>
      </c>
      <c r="W414" s="439"/>
    </row>
    <row r="415" spans="1:23" ht="27">
      <c r="A415" s="457">
        <f t="shared" ref="A415:A416" si="47">+A414+0.01</f>
        <v>26.120000000000005</v>
      </c>
      <c r="B415" s="439" t="s">
        <v>282</v>
      </c>
      <c r="C415" s="478">
        <f>'Annexure IV-Vcosting sheet'!C415</f>
        <v>0</v>
      </c>
      <c r="D415" s="428">
        <f>'Annexure IV-Vcosting sheet'!D415</f>
        <v>0</v>
      </c>
      <c r="E415" s="478">
        <f>'Annexure IV-Vcosting sheet'!I415</f>
        <v>0</v>
      </c>
      <c r="F415" s="428">
        <f>'Annexure IV-Vcosting sheet'!J415</f>
        <v>0</v>
      </c>
      <c r="G415" s="469">
        <f>'Annexure IV-Vcosting sheet'!K415</f>
        <v>0</v>
      </c>
      <c r="H415" s="469">
        <f>'Annexure IV-Vcosting sheet'!L415</f>
        <v>0</v>
      </c>
      <c r="I415" s="478">
        <f>'Annexure IV-Vcosting sheet'!O415</f>
        <v>0</v>
      </c>
      <c r="J415" s="428">
        <f>'Annexure IV-Vcosting sheet'!P415</f>
        <v>0</v>
      </c>
      <c r="K415" s="428">
        <f>'Annexure IV-Vcosting sheet'!S415</f>
        <v>0</v>
      </c>
      <c r="L415" s="478">
        <f>'Annexure IV-Vcosting sheet'!T415</f>
        <v>0</v>
      </c>
      <c r="M415" s="428">
        <f>'Annexure IV-Vcosting sheet'!U415</f>
        <v>0</v>
      </c>
      <c r="N415" s="478">
        <f>'Annexure IV-Vcosting sheet'!V415</f>
        <v>0</v>
      </c>
      <c r="O415" s="428">
        <f>'Annexure IV-Vcosting sheet'!W415</f>
        <v>0</v>
      </c>
      <c r="P415" s="478">
        <f>'Annexure IV-Vcosting sheet'!X415</f>
        <v>0</v>
      </c>
      <c r="Q415" s="428">
        <f>'Annexure IV-Vcosting sheet'!Y415</f>
        <v>0</v>
      </c>
      <c r="R415" s="428">
        <f>'Annexure IV-Vcosting sheet'!AB415</f>
        <v>0</v>
      </c>
      <c r="S415" s="478">
        <f>'Annexure IV-Vcosting sheet'!AC415</f>
        <v>0</v>
      </c>
      <c r="T415" s="428">
        <f>'Annexure IV-Vcosting sheet'!AD415</f>
        <v>0</v>
      </c>
      <c r="U415" s="478">
        <f>'Annexure IV-Vcosting sheet'!AE415</f>
        <v>0</v>
      </c>
      <c r="V415" s="428">
        <f>'Annexure IV-Vcosting sheet'!AF415</f>
        <v>0</v>
      </c>
      <c r="W415" s="439"/>
    </row>
    <row r="416" spans="1:23">
      <c r="A416" s="457">
        <f t="shared" si="47"/>
        <v>26.130000000000006</v>
      </c>
      <c r="B416" s="439" t="s">
        <v>36</v>
      </c>
      <c r="C416" s="478">
        <f>'Annexure IV-Vcosting sheet'!C416</f>
        <v>0</v>
      </c>
      <c r="D416" s="428">
        <f>'Annexure IV-Vcosting sheet'!D416</f>
        <v>0</v>
      </c>
      <c r="E416" s="478">
        <f>'Annexure IV-Vcosting sheet'!I416</f>
        <v>0</v>
      </c>
      <c r="F416" s="428">
        <f>'Annexure IV-Vcosting sheet'!J416</f>
        <v>0</v>
      </c>
      <c r="G416" s="469">
        <f>'Annexure IV-Vcosting sheet'!K416</f>
        <v>0</v>
      </c>
      <c r="H416" s="469">
        <f>'Annexure IV-Vcosting sheet'!L416</f>
        <v>0</v>
      </c>
      <c r="I416" s="478">
        <f>'Annexure IV-Vcosting sheet'!O416</f>
        <v>0</v>
      </c>
      <c r="J416" s="428">
        <f>'Annexure IV-Vcosting sheet'!P416</f>
        <v>0</v>
      </c>
      <c r="K416" s="428">
        <f>'Annexure IV-Vcosting sheet'!S416</f>
        <v>0</v>
      </c>
      <c r="L416" s="478">
        <f>'Annexure IV-Vcosting sheet'!T416</f>
        <v>0</v>
      </c>
      <c r="M416" s="428">
        <f>'Annexure IV-Vcosting sheet'!U416</f>
        <v>0</v>
      </c>
      <c r="N416" s="478">
        <f>'Annexure IV-Vcosting sheet'!V416</f>
        <v>0</v>
      </c>
      <c r="O416" s="428">
        <f>'Annexure IV-Vcosting sheet'!W416</f>
        <v>0</v>
      </c>
      <c r="P416" s="478">
        <f>'Annexure IV-Vcosting sheet'!X416</f>
        <v>0</v>
      </c>
      <c r="Q416" s="428">
        <f>'Annexure IV-Vcosting sheet'!Y416</f>
        <v>0</v>
      </c>
      <c r="R416" s="428">
        <f>'Annexure IV-Vcosting sheet'!AB416</f>
        <v>0</v>
      </c>
      <c r="S416" s="478">
        <f>'Annexure IV-Vcosting sheet'!AC416</f>
        <v>0</v>
      </c>
      <c r="T416" s="428">
        <f>'Annexure IV-Vcosting sheet'!AD416</f>
        <v>0</v>
      </c>
      <c r="U416" s="478">
        <f>'Annexure IV-Vcosting sheet'!AE416</f>
        <v>0</v>
      </c>
      <c r="V416" s="428">
        <f>'Annexure IV-Vcosting sheet'!AF416</f>
        <v>0</v>
      </c>
      <c r="W416" s="439"/>
    </row>
    <row r="417" spans="1:23">
      <c r="A417" s="457" t="s">
        <v>37</v>
      </c>
      <c r="B417" s="434" t="s">
        <v>72</v>
      </c>
      <c r="C417" s="478">
        <f>'Annexure IV-Vcosting sheet'!C417</f>
        <v>0</v>
      </c>
      <c r="D417" s="428">
        <f>'Annexure IV-Vcosting sheet'!D417</f>
        <v>0</v>
      </c>
      <c r="E417" s="478">
        <f>'Annexure IV-Vcosting sheet'!I417</f>
        <v>0</v>
      </c>
      <c r="F417" s="428">
        <f>'Annexure IV-Vcosting sheet'!J417</f>
        <v>0</v>
      </c>
      <c r="G417" s="469">
        <f>'Annexure IV-Vcosting sheet'!K417</f>
        <v>0</v>
      </c>
      <c r="H417" s="469">
        <f>'Annexure IV-Vcosting sheet'!L417</f>
        <v>0</v>
      </c>
      <c r="I417" s="478">
        <f>'Annexure IV-Vcosting sheet'!O417</f>
        <v>0</v>
      </c>
      <c r="J417" s="428">
        <f>'Annexure IV-Vcosting sheet'!P417</f>
        <v>0</v>
      </c>
      <c r="K417" s="428">
        <f>'Annexure IV-Vcosting sheet'!S417</f>
        <v>0</v>
      </c>
      <c r="L417" s="478">
        <f>'Annexure IV-Vcosting sheet'!T417</f>
        <v>0</v>
      </c>
      <c r="M417" s="428">
        <f>'Annexure IV-Vcosting sheet'!U417</f>
        <v>0</v>
      </c>
      <c r="N417" s="478">
        <f>'Annexure IV-Vcosting sheet'!V417</f>
        <v>0</v>
      </c>
      <c r="O417" s="428">
        <f>'Annexure IV-Vcosting sheet'!W417</f>
        <v>0</v>
      </c>
      <c r="P417" s="478">
        <f>'Annexure IV-Vcosting sheet'!X417</f>
        <v>0</v>
      </c>
      <c r="Q417" s="428">
        <f>'Annexure IV-Vcosting sheet'!Y417</f>
        <v>0</v>
      </c>
      <c r="R417" s="428">
        <f>'Annexure IV-Vcosting sheet'!AB417</f>
        <v>0</v>
      </c>
      <c r="S417" s="478">
        <f>'Annexure IV-Vcosting sheet'!AC417</f>
        <v>0</v>
      </c>
      <c r="T417" s="428">
        <f>'Annexure IV-Vcosting sheet'!AD417</f>
        <v>0</v>
      </c>
      <c r="U417" s="478">
        <f>'Annexure IV-Vcosting sheet'!AE417</f>
        <v>0</v>
      </c>
      <c r="V417" s="428">
        <f>'Annexure IV-Vcosting sheet'!AF417</f>
        <v>0</v>
      </c>
      <c r="W417" s="434"/>
    </row>
    <row r="418" spans="1:23" ht="27">
      <c r="A418" s="457" t="s">
        <v>39</v>
      </c>
      <c r="B418" s="434" t="s">
        <v>73</v>
      </c>
      <c r="C418" s="478">
        <f>'Annexure IV-Vcosting sheet'!C418</f>
        <v>0</v>
      </c>
      <c r="D418" s="428">
        <f>'Annexure IV-Vcosting sheet'!D418</f>
        <v>0</v>
      </c>
      <c r="E418" s="478">
        <f>'Annexure IV-Vcosting sheet'!I418</f>
        <v>0</v>
      </c>
      <c r="F418" s="428">
        <f>'Annexure IV-Vcosting sheet'!J418</f>
        <v>0</v>
      </c>
      <c r="G418" s="469">
        <f>'Annexure IV-Vcosting sheet'!K418</f>
        <v>0</v>
      </c>
      <c r="H418" s="469">
        <f>'Annexure IV-Vcosting sheet'!L418</f>
        <v>0</v>
      </c>
      <c r="I418" s="478">
        <f>'Annexure IV-Vcosting sheet'!O418</f>
        <v>0</v>
      </c>
      <c r="J418" s="428">
        <f>'Annexure IV-Vcosting sheet'!P418</f>
        <v>0</v>
      </c>
      <c r="K418" s="428">
        <f>'Annexure IV-Vcosting sheet'!S418</f>
        <v>0</v>
      </c>
      <c r="L418" s="478">
        <f>'Annexure IV-Vcosting sheet'!T418</f>
        <v>0</v>
      </c>
      <c r="M418" s="428">
        <f>'Annexure IV-Vcosting sheet'!U418</f>
        <v>0</v>
      </c>
      <c r="N418" s="478">
        <f>'Annexure IV-Vcosting sheet'!V418</f>
        <v>0</v>
      </c>
      <c r="O418" s="428">
        <f>'Annexure IV-Vcosting sheet'!W418</f>
        <v>0</v>
      </c>
      <c r="P418" s="478">
        <f>'Annexure IV-Vcosting sheet'!X418</f>
        <v>0</v>
      </c>
      <c r="Q418" s="428">
        <f>'Annexure IV-Vcosting sheet'!Y418</f>
        <v>0</v>
      </c>
      <c r="R418" s="428">
        <f>'Annexure IV-Vcosting sheet'!AB418</f>
        <v>0</v>
      </c>
      <c r="S418" s="478">
        <f>'Annexure IV-Vcosting sheet'!AC418</f>
        <v>0</v>
      </c>
      <c r="T418" s="428">
        <f>'Annexure IV-Vcosting sheet'!AD418</f>
        <v>0</v>
      </c>
      <c r="U418" s="478">
        <f>'Annexure IV-Vcosting sheet'!AE418</f>
        <v>0</v>
      </c>
      <c r="V418" s="428">
        <f>'Annexure IV-Vcosting sheet'!AF418</f>
        <v>0</v>
      </c>
      <c r="W418" s="434"/>
    </row>
    <row r="419" spans="1:23" ht="27">
      <c r="A419" s="457" t="s">
        <v>41</v>
      </c>
      <c r="B419" s="434" t="s">
        <v>74</v>
      </c>
      <c r="C419" s="478">
        <f>'Annexure IV-Vcosting sheet'!C419</f>
        <v>0</v>
      </c>
      <c r="D419" s="428">
        <f>'Annexure IV-Vcosting sheet'!D419</f>
        <v>0</v>
      </c>
      <c r="E419" s="478">
        <f>'Annexure IV-Vcosting sheet'!I419</f>
        <v>0</v>
      </c>
      <c r="F419" s="428">
        <f>'Annexure IV-Vcosting sheet'!J419</f>
        <v>0</v>
      </c>
      <c r="G419" s="469">
        <f>'Annexure IV-Vcosting sheet'!K419</f>
        <v>0</v>
      </c>
      <c r="H419" s="469">
        <f>'Annexure IV-Vcosting sheet'!L419</f>
        <v>0</v>
      </c>
      <c r="I419" s="478">
        <f>'Annexure IV-Vcosting sheet'!O419</f>
        <v>0</v>
      </c>
      <c r="J419" s="428">
        <f>'Annexure IV-Vcosting sheet'!P419</f>
        <v>0</v>
      </c>
      <c r="K419" s="428">
        <f>'Annexure IV-Vcosting sheet'!S419</f>
        <v>0</v>
      </c>
      <c r="L419" s="478">
        <f>'Annexure IV-Vcosting sheet'!T419</f>
        <v>0</v>
      </c>
      <c r="M419" s="428">
        <f>'Annexure IV-Vcosting sheet'!U419</f>
        <v>0</v>
      </c>
      <c r="N419" s="478">
        <f>'Annexure IV-Vcosting sheet'!V419</f>
        <v>0</v>
      </c>
      <c r="O419" s="428">
        <f>'Annexure IV-Vcosting sheet'!W419</f>
        <v>0</v>
      </c>
      <c r="P419" s="478">
        <f>'Annexure IV-Vcosting sheet'!X419</f>
        <v>0</v>
      </c>
      <c r="Q419" s="428">
        <f>'Annexure IV-Vcosting sheet'!Y419</f>
        <v>0</v>
      </c>
      <c r="R419" s="428">
        <f>'Annexure IV-Vcosting sheet'!AB419</f>
        <v>0</v>
      </c>
      <c r="S419" s="478">
        <f>'Annexure IV-Vcosting sheet'!AC419</f>
        <v>0</v>
      </c>
      <c r="T419" s="428">
        <f>'Annexure IV-Vcosting sheet'!AD419</f>
        <v>0</v>
      </c>
      <c r="U419" s="478">
        <f>'Annexure IV-Vcosting sheet'!AE419</f>
        <v>0</v>
      </c>
      <c r="V419" s="428">
        <f>'Annexure IV-Vcosting sheet'!AF419</f>
        <v>0</v>
      </c>
      <c r="W419" s="434"/>
    </row>
    <row r="420" spans="1:23" ht="36">
      <c r="A420" s="457" t="s">
        <v>43</v>
      </c>
      <c r="B420" s="434" t="s">
        <v>75</v>
      </c>
      <c r="C420" s="478">
        <f>'Annexure IV-Vcosting sheet'!C420</f>
        <v>0</v>
      </c>
      <c r="D420" s="428">
        <f>'Annexure IV-Vcosting sheet'!D420</f>
        <v>0</v>
      </c>
      <c r="E420" s="478">
        <f>'Annexure IV-Vcosting sheet'!I420</f>
        <v>0</v>
      </c>
      <c r="F420" s="428">
        <f>'Annexure IV-Vcosting sheet'!J420</f>
        <v>0</v>
      </c>
      <c r="G420" s="469">
        <f>'Annexure IV-Vcosting sheet'!K420</f>
        <v>0</v>
      </c>
      <c r="H420" s="469">
        <f>'Annexure IV-Vcosting sheet'!L420</f>
        <v>0</v>
      </c>
      <c r="I420" s="478">
        <f>'Annexure IV-Vcosting sheet'!O420</f>
        <v>0</v>
      </c>
      <c r="J420" s="428">
        <f>'Annexure IV-Vcosting sheet'!P420</f>
        <v>0</v>
      </c>
      <c r="K420" s="428">
        <f>'Annexure IV-Vcosting sheet'!S420</f>
        <v>0</v>
      </c>
      <c r="L420" s="478">
        <f>'Annexure IV-Vcosting sheet'!T420</f>
        <v>0</v>
      </c>
      <c r="M420" s="428">
        <f>'Annexure IV-Vcosting sheet'!U420</f>
        <v>0</v>
      </c>
      <c r="N420" s="478">
        <f>'Annexure IV-Vcosting sheet'!V420</f>
        <v>0</v>
      </c>
      <c r="O420" s="428">
        <f>'Annexure IV-Vcosting sheet'!W420</f>
        <v>0</v>
      </c>
      <c r="P420" s="478">
        <f>'Annexure IV-Vcosting sheet'!X420</f>
        <v>0</v>
      </c>
      <c r="Q420" s="428">
        <f>'Annexure IV-Vcosting sheet'!Y420</f>
        <v>0</v>
      </c>
      <c r="R420" s="428">
        <f>'Annexure IV-Vcosting sheet'!AB420</f>
        <v>0</v>
      </c>
      <c r="S420" s="478">
        <f>'Annexure IV-Vcosting sheet'!AC420</f>
        <v>0</v>
      </c>
      <c r="T420" s="428">
        <f>'Annexure IV-Vcosting sheet'!AD420</f>
        <v>0</v>
      </c>
      <c r="U420" s="478">
        <f>'Annexure IV-Vcosting sheet'!AE420</f>
        <v>0</v>
      </c>
      <c r="V420" s="428">
        <f>'Annexure IV-Vcosting sheet'!AF420</f>
        <v>0</v>
      </c>
      <c r="W420" s="434"/>
    </row>
    <row r="421" spans="1:23" ht="18">
      <c r="A421" s="457" t="s">
        <v>45</v>
      </c>
      <c r="B421" s="434" t="s">
        <v>76</v>
      </c>
      <c r="C421" s="478">
        <f>'Annexure IV-Vcosting sheet'!C421</f>
        <v>0</v>
      </c>
      <c r="D421" s="428">
        <f>'Annexure IV-Vcosting sheet'!D421</f>
        <v>0</v>
      </c>
      <c r="E421" s="478">
        <f>'Annexure IV-Vcosting sheet'!I421</f>
        <v>0</v>
      </c>
      <c r="F421" s="428">
        <f>'Annexure IV-Vcosting sheet'!J421</f>
        <v>0</v>
      </c>
      <c r="G421" s="469">
        <f>'Annexure IV-Vcosting sheet'!K421</f>
        <v>0</v>
      </c>
      <c r="H421" s="469">
        <f>'Annexure IV-Vcosting sheet'!L421</f>
        <v>0</v>
      </c>
      <c r="I421" s="478">
        <f>'Annexure IV-Vcosting sheet'!O421</f>
        <v>0</v>
      </c>
      <c r="J421" s="428">
        <f>'Annexure IV-Vcosting sheet'!P421</f>
        <v>0</v>
      </c>
      <c r="K421" s="428">
        <f>'Annexure IV-Vcosting sheet'!S421</f>
        <v>0</v>
      </c>
      <c r="L421" s="478">
        <f>'Annexure IV-Vcosting sheet'!T421</f>
        <v>0</v>
      </c>
      <c r="M421" s="428">
        <f>'Annexure IV-Vcosting sheet'!U421</f>
        <v>0</v>
      </c>
      <c r="N421" s="478">
        <f>'Annexure IV-Vcosting sheet'!V421</f>
        <v>0</v>
      </c>
      <c r="O421" s="428">
        <f>'Annexure IV-Vcosting sheet'!W421</f>
        <v>0</v>
      </c>
      <c r="P421" s="478">
        <f>'Annexure IV-Vcosting sheet'!X421</f>
        <v>0</v>
      </c>
      <c r="Q421" s="428">
        <f>'Annexure IV-Vcosting sheet'!Y421</f>
        <v>0</v>
      </c>
      <c r="R421" s="428">
        <f>'Annexure IV-Vcosting sheet'!AB421</f>
        <v>0</v>
      </c>
      <c r="S421" s="478">
        <f>'Annexure IV-Vcosting sheet'!AC421</f>
        <v>0</v>
      </c>
      <c r="T421" s="428">
        <f>'Annexure IV-Vcosting sheet'!AD421</f>
        <v>0</v>
      </c>
      <c r="U421" s="478">
        <f>'Annexure IV-Vcosting sheet'!AE421</f>
        <v>0</v>
      </c>
      <c r="V421" s="428">
        <f>'Annexure IV-Vcosting sheet'!AF421</f>
        <v>0</v>
      </c>
      <c r="W421" s="434"/>
    </row>
    <row r="422" spans="1:23" ht="18">
      <c r="A422" s="457" t="s">
        <v>47</v>
      </c>
      <c r="B422" s="434" t="s">
        <v>46</v>
      </c>
      <c r="C422" s="478">
        <f>'Annexure IV-Vcosting sheet'!C422</f>
        <v>0</v>
      </c>
      <c r="D422" s="428">
        <f>'Annexure IV-Vcosting sheet'!D422</f>
        <v>0</v>
      </c>
      <c r="E422" s="478">
        <f>'Annexure IV-Vcosting sheet'!I422</f>
        <v>0</v>
      </c>
      <c r="F422" s="428">
        <f>'Annexure IV-Vcosting sheet'!J422</f>
        <v>0</v>
      </c>
      <c r="G422" s="469">
        <f>'Annexure IV-Vcosting sheet'!K422</f>
        <v>0</v>
      </c>
      <c r="H422" s="469">
        <f>'Annexure IV-Vcosting sheet'!L422</f>
        <v>0</v>
      </c>
      <c r="I422" s="478">
        <f>'Annexure IV-Vcosting sheet'!O422</f>
        <v>0</v>
      </c>
      <c r="J422" s="428">
        <f>'Annexure IV-Vcosting sheet'!P422</f>
        <v>0</v>
      </c>
      <c r="K422" s="428">
        <f>'Annexure IV-Vcosting sheet'!S422</f>
        <v>0</v>
      </c>
      <c r="L422" s="478">
        <f>'Annexure IV-Vcosting sheet'!T422</f>
        <v>0</v>
      </c>
      <c r="M422" s="428">
        <f>'Annexure IV-Vcosting sheet'!U422</f>
        <v>0</v>
      </c>
      <c r="N422" s="478">
        <f>'Annexure IV-Vcosting sheet'!V422</f>
        <v>0</v>
      </c>
      <c r="O422" s="428">
        <f>'Annexure IV-Vcosting sheet'!W422</f>
        <v>0</v>
      </c>
      <c r="P422" s="478">
        <f>'Annexure IV-Vcosting sheet'!X422</f>
        <v>0</v>
      </c>
      <c r="Q422" s="428">
        <f>'Annexure IV-Vcosting sheet'!Y422</f>
        <v>0</v>
      </c>
      <c r="R422" s="428">
        <f>'Annexure IV-Vcosting sheet'!AB422</f>
        <v>0</v>
      </c>
      <c r="S422" s="478">
        <f>'Annexure IV-Vcosting sheet'!AC422</f>
        <v>0</v>
      </c>
      <c r="T422" s="428">
        <f>'Annexure IV-Vcosting sheet'!AD422</f>
        <v>0</v>
      </c>
      <c r="U422" s="478">
        <f>'Annexure IV-Vcosting sheet'!AE422</f>
        <v>0</v>
      </c>
      <c r="V422" s="428">
        <f>'Annexure IV-Vcosting sheet'!AF422</f>
        <v>0</v>
      </c>
      <c r="W422" s="434"/>
    </row>
    <row r="423" spans="1:23" ht="27">
      <c r="A423" s="457" t="s">
        <v>49</v>
      </c>
      <c r="B423" s="434" t="s">
        <v>77</v>
      </c>
      <c r="C423" s="478">
        <f>'Annexure IV-Vcosting sheet'!C423</f>
        <v>0</v>
      </c>
      <c r="D423" s="428">
        <f>'Annexure IV-Vcosting sheet'!D423</f>
        <v>0</v>
      </c>
      <c r="E423" s="478">
        <f>'Annexure IV-Vcosting sheet'!I423</f>
        <v>0</v>
      </c>
      <c r="F423" s="428">
        <f>'Annexure IV-Vcosting sheet'!J423</f>
        <v>0</v>
      </c>
      <c r="G423" s="469">
        <f>'Annexure IV-Vcosting sheet'!K423</f>
        <v>0</v>
      </c>
      <c r="H423" s="469">
        <f>'Annexure IV-Vcosting sheet'!L423</f>
        <v>0</v>
      </c>
      <c r="I423" s="478">
        <f>'Annexure IV-Vcosting sheet'!O423</f>
        <v>0</v>
      </c>
      <c r="J423" s="428">
        <f>'Annexure IV-Vcosting sheet'!P423</f>
        <v>0</v>
      </c>
      <c r="K423" s="428">
        <f>'Annexure IV-Vcosting sheet'!S423</f>
        <v>0</v>
      </c>
      <c r="L423" s="478">
        <f>'Annexure IV-Vcosting sheet'!T423</f>
        <v>0</v>
      </c>
      <c r="M423" s="428">
        <f>'Annexure IV-Vcosting sheet'!U423</f>
        <v>0</v>
      </c>
      <c r="N423" s="478">
        <f>'Annexure IV-Vcosting sheet'!V423</f>
        <v>0</v>
      </c>
      <c r="O423" s="428">
        <f>'Annexure IV-Vcosting sheet'!W423</f>
        <v>0</v>
      </c>
      <c r="P423" s="478">
        <f>'Annexure IV-Vcosting sheet'!X423</f>
        <v>0</v>
      </c>
      <c r="Q423" s="428">
        <f>'Annexure IV-Vcosting sheet'!Y423</f>
        <v>0</v>
      </c>
      <c r="R423" s="428">
        <f>'Annexure IV-Vcosting sheet'!AB423</f>
        <v>0</v>
      </c>
      <c r="S423" s="478">
        <f>'Annexure IV-Vcosting sheet'!AC423</f>
        <v>0</v>
      </c>
      <c r="T423" s="428">
        <f>'Annexure IV-Vcosting sheet'!AD423</f>
        <v>0</v>
      </c>
      <c r="U423" s="478">
        <f>'Annexure IV-Vcosting sheet'!AE423</f>
        <v>0</v>
      </c>
      <c r="V423" s="428">
        <f>'Annexure IV-Vcosting sheet'!AF423</f>
        <v>0</v>
      </c>
      <c r="W423" s="434"/>
    </row>
    <row r="424" spans="1:23" ht="27">
      <c r="A424" s="457" t="s">
        <v>78</v>
      </c>
      <c r="B424" s="434" t="s">
        <v>79</v>
      </c>
      <c r="C424" s="478">
        <f>'Annexure IV-Vcosting sheet'!C424</f>
        <v>0</v>
      </c>
      <c r="D424" s="428">
        <f>'Annexure IV-Vcosting sheet'!D424</f>
        <v>0</v>
      </c>
      <c r="E424" s="478">
        <f>'Annexure IV-Vcosting sheet'!I424</f>
        <v>0</v>
      </c>
      <c r="F424" s="428">
        <f>'Annexure IV-Vcosting sheet'!J424</f>
        <v>0</v>
      </c>
      <c r="G424" s="469">
        <f>'Annexure IV-Vcosting sheet'!K424</f>
        <v>0</v>
      </c>
      <c r="H424" s="469">
        <f>'Annexure IV-Vcosting sheet'!L424</f>
        <v>0</v>
      </c>
      <c r="I424" s="478">
        <f>'Annexure IV-Vcosting sheet'!O424</f>
        <v>0</v>
      </c>
      <c r="J424" s="428">
        <f>'Annexure IV-Vcosting sheet'!P424</f>
        <v>0</v>
      </c>
      <c r="K424" s="428">
        <f>'Annexure IV-Vcosting sheet'!S424</f>
        <v>0</v>
      </c>
      <c r="L424" s="478">
        <f>'Annexure IV-Vcosting sheet'!T424</f>
        <v>0</v>
      </c>
      <c r="M424" s="428">
        <f>'Annexure IV-Vcosting sheet'!U424</f>
        <v>0</v>
      </c>
      <c r="N424" s="478">
        <f>'Annexure IV-Vcosting sheet'!V424</f>
        <v>0</v>
      </c>
      <c r="O424" s="428">
        <f>'Annexure IV-Vcosting sheet'!W424</f>
        <v>0</v>
      </c>
      <c r="P424" s="478">
        <f>'Annexure IV-Vcosting sheet'!X424</f>
        <v>0</v>
      </c>
      <c r="Q424" s="428">
        <f>'Annexure IV-Vcosting sheet'!Y424</f>
        <v>0</v>
      </c>
      <c r="R424" s="428">
        <f>'Annexure IV-Vcosting sheet'!AB424</f>
        <v>0</v>
      </c>
      <c r="S424" s="478">
        <f>'Annexure IV-Vcosting sheet'!AC424</f>
        <v>0</v>
      </c>
      <c r="T424" s="428">
        <f>'Annexure IV-Vcosting sheet'!AD424</f>
        <v>0</v>
      </c>
      <c r="U424" s="478">
        <f>'Annexure IV-Vcosting sheet'!AE424</f>
        <v>0</v>
      </c>
      <c r="V424" s="428">
        <f>'Annexure IV-Vcosting sheet'!AF424</f>
        <v>0</v>
      </c>
      <c r="W424" s="434"/>
    </row>
    <row r="425" spans="1:23" ht="18">
      <c r="A425" s="457">
        <v>26.14</v>
      </c>
      <c r="B425" s="439" t="s">
        <v>283</v>
      </c>
      <c r="C425" s="478">
        <f>'Annexure IV-Vcosting sheet'!C425</f>
        <v>0</v>
      </c>
      <c r="D425" s="428">
        <f>'Annexure IV-Vcosting sheet'!D425</f>
        <v>0</v>
      </c>
      <c r="E425" s="478">
        <f>'Annexure IV-Vcosting sheet'!I425</f>
        <v>0</v>
      </c>
      <c r="F425" s="428">
        <f>'Annexure IV-Vcosting sheet'!J425</f>
        <v>0</v>
      </c>
      <c r="G425" s="469">
        <f>'Annexure IV-Vcosting sheet'!K425</f>
        <v>0</v>
      </c>
      <c r="H425" s="469">
        <f>'Annexure IV-Vcosting sheet'!L425</f>
        <v>0</v>
      </c>
      <c r="I425" s="478">
        <f>'Annexure IV-Vcosting sheet'!O425</f>
        <v>0</v>
      </c>
      <c r="J425" s="428">
        <f>'Annexure IV-Vcosting sheet'!P425</f>
        <v>0</v>
      </c>
      <c r="K425" s="428">
        <f>'Annexure IV-Vcosting sheet'!S425</f>
        <v>0</v>
      </c>
      <c r="L425" s="478">
        <f>'Annexure IV-Vcosting sheet'!T425</f>
        <v>0</v>
      </c>
      <c r="M425" s="428">
        <f>'Annexure IV-Vcosting sheet'!U425</f>
        <v>0</v>
      </c>
      <c r="N425" s="478">
        <f>'Annexure IV-Vcosting sheet'!V425</f>
        <v>0</v>
      </c>
      <c r="O425" s="428">
        <f>'Annexure IV-Vcosting sheet'!W425</f>
        <v>0</v>
      </c>
      <c r="P425" s="478">
        <f>'Annexure IV-Vcosting sheet'!X425</f>
        <v>0</v>
      </c>
      <c r="Q425" s="428">
        <f>'Annexure IV-Vcosting sheet'!Y425</f>
        <v>0</v>
      </c>
      <c r="R425" s="428">
        <f>'Annexure IV-Vcosting sheet'!AB425</f>
        <v>0</v>
      </c>
      <c r="S425" s="478">
        <f>'Annexure IV-Vcosting sheet'!AC425</f>
        <v>0</v>
      </c>
      <c r="T425" s="428">
        <f>'Annexure IV-Vcosting sheet'!AD425</f>
        <v>0</v>
      </c>
      <c r="U425" s="478">
        <f>'Annexure IV-Vcosting sheet'!AE425</f>
        <v>0</v>
      </c>
      <c r="V425" s="428">
        <f>'Annexure IV-Vcosting sheet'!AF425</f>
        <v>0</v>
      </c>
      <c r="W425" s="439"/>
    </row>
    <row r="426" spans="1:23" ht="18">
      <c r="A426" s="457">
        <f t="shared" ref="A426:A434" si="48">+A425+0.01</f>
        <v>26.150000000000002</v>
      </c>
      <c r="B426" s="439" t="s">
        <v>284</v>
      </c>
      <c r="C426" s="478">
        <f>'Annexure IV-Vcosting sheet'!C426</f>
        <v>0</v>
      </c>
      <c r="D426" s="428">
        <f>'Annexure IV-Vcosting sheet'!D426</f>
        <v>0</v>
      </c>
      <c r="E426" s="478">
        <f>'Annexure IV-Vcosting sheet'!I426</f>
        <v>0</v>
      </c>
      <c r="F426" s="428">
        <f>'Annexure IV-Vcosting sheet'!J426</f>
        <v>0</v>
      </c>
      <c r="G426" s="469">
        <f>'Annexure IV-Vcosting sheet'!K426</f>
        <v>0</v>
      </c>
      <c r="H426" s="469">
        <f>'Annexure IV-Vcosting sheet'!L426</f>
        <v>0</v>
      </c>
      <c r="I426" s="478">
        <f>'Annexure IV-Vcosting sheet'!O426</f>
        <v>0</v>
      </c>
      <c r="J426" s="428">
        <f>'Annexure IV-Vcosting sheet'!P426</f>
        <v>0</v>
      </c>
      <c r="K426" s="428">
        <f>'Annexure IV-Vcosting sheet'!S426</f>
        <v>0</v>
      </c>
      <c r="L426" s="478">
        <f>'Annexure IV-Vcosting sheet'!T426</f>
        <v>0</v>
      </c>
      <c r="M426" s="428">
        <f>'Annexure IV-Vcosting sheet'!U426</f>
        <v>0</v>
      </c>
      <c r="N426" s="478">
        <f>'Annexure IV-Vcosting sheet'!V426</f>
        <v>0</v>
      </c>
      <c r="O426" s="428">
        <f>'Annexure IV-Vcosting sheet'!W426</f>
        <v>0</v>
      </c>
      <c r="P426" s="478">
        <f>'Annexure IV-Vcosting sheet'!X426</f>
        <v>0</v>
      </c>
      <c r="Q426" s="428">
        <f>'Annexure IV-Vcosting sheet'!Y426</f>
        <v>0</v>
      </c>
      <c r="R426" s="428">
        <f>'Annexure IV-Vcosting sheet'!AB426</f>
        <v>0</v>
      </c>
      <c r="S426" s="478">
        <f>'Annexure IV-Vcosting sheet'!AC426</f>
        <v>0</v>
      </c>
      <c r="T426" s="428">
        <f>'Annexure IV-Vcosting sheet'!AD426</f>
        <v>0</v>
      </c>
      <c r="U426" s="478">
        <f>'Annexure IV-Vcosting sheet'!AE426</f>
        <v>0</v>
      </c>
      <c r="V426" s="428">
        <f>'Annexure IV-Vcosting sheet'!AF426</f>
        <v>0</v>
      </c>
      <c r="W426" s="439"/>
    </row>
    <row r="427" spans="1:23" ht="18">
      <c r="A427" s="457">
        <f t="shared" si="48"/>
        <v>26.160000000000004</v>
      </c>
      <c r="B427" s="439" t="s">
        <v>285</v>
      </c>
      <c r="C427" s="478">
        <f>'Annexure IV-Vcosting sheet'!C427</f>
        <v>0</v>
      </c>
      <c r="D427" s="428">
        <f>'Annexure IV-Vcosting sheet'!D427</f>
        <v>0</v>
      </c>
      <c r="E427" s="478">
        <f>'Annexure IV-Vcosting sheet'!I427</f>
        <v>0</v>
      </c>
      <c r="F427" s="428">
        <f>'Annexure IV-Vcosting sheet'!J427</f>
        <v>0</v>
      </c>
      <c r="G427" s="469">
        <f>'Annexure IV-Vcosting sheet'!K427</f>
        <v>0</v>
      </c>
      <c r="H427" s="469">
        <f>'Annexure IV-Vcosting sheet'!L427</f>
        <v>0</v>
      </c>
      <c r="I427" s="478">
        <f>'Annexure IV-Vcosting sheet'!O427</f>
        <v>0</v>
      </c>
      <c r="J427" s="428">
        <f>'Annexure IV-Vcosting sheet'!P427</f>
        <v>0</v>
      </c>
      <c r="K427" s="428">
        <f>'Annexure IV-Vcosting sheet'!S427</f>
        <v>0</v>
      </c>
      <c r="L427" s="478">
        <f>'Annexure IV-Vcosting sheet'!T427</f>
        <v>0</v>
      </c>
      <c r="M427" s="428">
        <f>'Annexure IV-Vcosting sheet'!U427</f>
        <v>0</v>
      </c>
      <c r="N427" s="478">
        <f>'Annexure IV-Vcosting sheet'!V427</f>
        <v>0</v>
      </c>
      <c r="O427" s="428">
        <f>'Annexure IV-Vcosting sheet'!W427</f>
        <v>0</v>
      </c>
      <c r="P427" s="478">
        <f>'Annexure IV-Vcosting sheet'!X427</f>
        <v>0</v>
      </c>
      <c r="Q427" s="428">
        <f>'Annexure IV-Vcosting sheet'!Y427</f>
        <v>0</v>
      </c>
      <c r="R427" s="428">
        <f>'Annexure IV-Vcosting sheet'!AB427</f>
        <v>0</v>
      </c>
      <c r="S427" s="478">
        <f>'Annexure IV-Vcosting sheet'!AC427</f>
        <v>0</v>
      </c>
      <c r="T427" s="428">
        <f>'Annexure IV-Vcosting sheet'!AD427</f>
        <v>0</v>
      </c>
      <c r="U427" s="478">
        <f>'Annexure IV-Vcosting sheet'!AE427</f>
        <v>0</v>
      </c>
      <c r="V427" s="428">
        <f>'Annexure IV-Vcosting sheet'!AF427</f>
        <v>0</v>
      </c>
      <c r="W427" s="439"/>
    </row>
    <row r="428" spans="1:23" ht="18">
      <c r="A428" s="457">
        <f t="shared" si="48"/>
        <v>26.170000000000005</v>
      </c>
      <c r="B428" s="439" t="s">
        <v>286</v>
      </c>
      <c r="C428" s="478">
        <f>'Annexure IV-Vcosting sheet'!C428</f>
        <v>0</v>
      </c>
      <c r="D428" s="428">
        <f>'Annexure IV-Vcosting sheet'!D428</f>
        <v>0</v>
      </c>
      <c r="E428" s="478">
        <f>'Annexure IV-Vcosting sheet'!I428</f>
        <v>0</v>
      </c>
      <c r="F428" s="428">
        <f>'Annexure IV-Vcosting sheet'!J428</f>
        <v>0</v>
      </c>
      <c r="G428" s="469">
        <f>'Annexure IV-Vcosting sheet'!K428</f>
        <v>0</v>
      </c>
      <c r="H428" s="469">
        <f>'Annexure IV-Vcosting sheet'!L428</f>
        <v>0</v>
      </c>
      <c r="I428" s="478">
        <f>'Annexure IV-Vcosting sheet'!O428</f>
        <v>0</v>
      </c>
      <c r="J428" s="428">
        <f>'Annexure IV-Vcosting sheet'!P428</f>
        <v>0</v>
      </c>
      <c r="K428" s="428">
        <f>'Annexure IV-Vcosting sheet'!S428</f>
        <v>0</v>
      </c>
      <c r="L428" s="478">
        <f>'Annexure IV-Vcosting sheet'!T428</f>
        <v>0</v>
      </c>
      <c r="M428" s="428">
        <f>'Annexure IV-Vcosting sheet'!U428</f>
        <v>0</v>
      </c>
      <c r="N428" s="478">
        <f>'Annexure IV-Vcosting sheet'!V428</f>
        <v>0</v>
      </c>
      <c r="O428" s="428">
        <f>'Annexure IV-Vcosting sheet'!W428</f>
        <v>0</v>
      </c>
      <c r="P428" s="478">
        <f>'Annexure IV-Vcosting sheet'!X428</f>
        <v>0</v>
      </c>
      <c r="Q428" s="428">
        <f>'Annexure IV-Vcosting sheet'!Y428</f>
        <v>0</v>
      </c>
      <c r="R428" s="428">
        <f>'Annexure IV-Vcosting sheet'!AB428</f>
        <v>0</v>
      </c>
      <c r="S428" s="478">
        <f>'Annexure IV-Vcosting sheet'!AC428</f>
        <v>0</v>
      </c>
      <c r="T428" s="428">
        <f>'Annexure IV-Vcosting sheet'!AD428</f>
        <v>0</v>
      </c>
      <c r="U428" s="478">
        <f>'Annexure IV-Vcosting sheet'!AE428</f>
        <v>0</v>
      </c>
      <c r="V428" s="428">
        <f>'Annexure IV-Vcosting sheet'!AF428</f>
        <v>0</v>
      </c>
      <c r="W428" s="439"/>
    </row>
    <row r="429" spans="1:23" ht="18">
      <c r="A429" s="457">
        <f t="shared" si="48"/>
        <v>26.180000000000007</v>
      </c>
      <c r="B429" s="439" t="s">
        <v>287</v>
      </c>
      <c r="C429" s="478">
        <f>'Annexure IV-Vcosting sheet'!C429</f>
        <v>0</v>
      </c>
      <c r="D429" s="428">
        <f>'Annexure IV-Vcosting sheet'!D429</f>
        <v>0</v>
      </c>
      <c r="E429" s="478">
        <f>'Annexure IV-Vcosting sheet'!I429</f>
        <v>0</v>
      </c>
      <c r="F429" s="428">
        <f>'Annexure IV-Vcosting sheet'!J429</f>
        <v>0</v>
      </c>
      <c r="G429" s="469">
        <f>'Annexure IV-Vcosting sheet'!K429</f>
        <v>0</v>
      </c>
      <c r="H429" s="469">
        <f>'Annexure IV-Vcosting sheet'!L429</f>
        <v>0</v>
      </c>
      <c r="I429" s="478">
        <f>'Annexure IV-Vcosting sheet'!O429</f>
        <v>0</v>
      </c>
      <c r="J429" s="428">
        <f>'Annexure IV-Vcosting sheet'!P429</f>
        <v>0</v>
      </c>
      <c r="K429" s="428">
        <f>'Annexure IV-Vcosting sheet'!S429</f>
        <v>0</v>
      </c>
      <c r="L429" s="478">
        <f>'Annexure IV-Vcosting sheet'!T429</f>
        <v>0</v>
      </c>
      <c r="M429" s="428">
        <f>'Annexure IV-Vcosting sheet'!U429</f>
        <v>0</v>
      </c>
      <c r="N429" s="478">
        <f>'Annexure IV-Vcosting sheet'!V429</f>
        <v>0</v>
      </c>
      <c r="O429" s="428">
        <f>'Annexure IV-Vcosting sheet'!W429</f>
        <v>0</v>
      </c>
      <c r="P429" s="478">
        <f>'Annexure IV-Vcosting sheet'!X429</f>
        <v>0</v>
      </c>
      <c r="Q429" s="428">
        <f>'Annexure IV-Vcosting sheet'!Y429</f>
        <v>0</v>
      </c>
      <c r="R429" s="428">
        <f>'Annexure IV-Vcosting sheet'!AB429</f>
        <v>0</v>
      </c>
      <c r="S429" s="478">
        <f>'Annexure IV-Vcosting sheet'!AC429</f>
        <v>0</v>
      </c>
      <c r="T429" s="428">
        <f>'Annexure IV-Vcosting sheet'!AD429</f>
        <v>0</v>
      </c>
      <c r="U429" s="478">
        <f>'Annexure IV-Vcosting sheet'!AE429</f>
        <v>0</v>
      </c>
      <c r="V429" s="428">
        <f>'Annexure IV-Vcosting sheet'!AF429</f>
        <v>0</v>
      </c>
      <c r="W429" s="439"/>
    </row>
    <row r="430" spans="1:23" ht="18">
      <c r="A430" s="457">
        <f t="shared" si="48"/>
        <v>26.190000000000008</v>
      </c>
      <c r="B430" s="439" t="s">
        <v>288</v>
      </c>
      <c r="C430" s="478">
        <f>'Annexure IV-Vcosting sheet'!C430</f>
        <v>0</v>
      </c>
      <c r="D430" s="428">
        <f>'Annexure IV-Vcosting sheet'!D430</f>
        <v>0</v>
      </c>
      <c r="E430" s="478">
        <f>'Annexure IV-Vcosting sheet'!I430</f>
        <v>0</v>
      </c>
      <c r="F430" s="428">
        <f>'Annexure IV-Vcosting sheet'!J430</f>
        <v>0</v>
      </c>
      <c r="G430" s="469">
        <f>'Annexure IV-Vcosting sheet'!K430</f>
        <v>0</v>
      </c>
      <c r="H430" s="469">
        <f>'Annexure IV-Vcosting sheet'!L430</f>
        <v>0</v>
      </c>
      <c r="I430" s="478">
        <f>'Annexure IV-Vcosting sheet'!O430</f>
        <v>0</v>
      </c>
      <c r="J430" s="428">
        <f>'Annexure IV-Vcosting sheet'!P430</f>
        <v>0</v>
      </c>
      <c r="K430" s="428">
        <f>'Annexure IV-Vcosting sheet'!S430</f>
        <v>0</v>
      </c>
      <c r="L430" s="478">
        <f>'Annexure IV-Vcosting sheet'!T430</f>
        <v>0</v>
      </c>
      <c r="M430" s="428">
        <f>'Annexure IV-Vcosting sheet'!U430</f>
        <v>0</v>
      </c>
      <c r="N430" s="478">
        <f>'Annexure IV-Vcosting sheet'!V430</f>
        <v>0</v>
      </c>
      <c r="O430" s="428">
        <f>'Annexure IV-Vcosting sheet'!W430</f>
        <v>0</v>
      </c>
      <c r="P430" s="478">
        <f>'Annexure IV-Vcosting sheet'!X430</f>
        <v>0</v>
      </c>
      <c r="Q430" s="428">
        <f>'Annexure IV-Vcosting sheet'!Y430</f>
        <v>0</v>
      </c>
      <c r="R430" s="428">
        <f>'Annexure IV-Vcosting sheet'!AB430</f>
        <v>0</v>
      </c>
      <c r="S430" s="478">
        <f>'Annexure IV-Vcosting sheet'!AC430</f>
        <v>0</v>
      </c>
      <c r="T430" s="428">
        <f>'Annexure IV-Vcosting sheet'!AD430</f>
        <v>0</v>
      </c>
      <c r="U430" s="478">
        <f>'Annexure IV-Vcosting sheet'!AE430</f>
        <v>0</v>
      </c>
      <c r="V430" s="428">
        <f>'Annexure IV-Vcosting sheet'!AF430</f>
        <v>0</v>
      </c>
      <c r="W430" s="439"/>
    </row>
    <row r="431" spans="1:23" ht="18">
      <c r="A431" s="457">
        <f t="shared" si="48"/>
        <v>26.20000000000001</v>
      </c>
      <c r="B431" s="439" t="s">
        <v>289</v>
      </c>
      <c r="C431" s="478">
        <f>'Annexure IV-Vcosting sheet'!C431</f>
        <v>0</v>
      </c>
      <c r="D431" s="428">
        <f>'Annexure IV-Vcosting sheet'!D431</f>
        <v>0</v>
      </c>
      <c r="E431" s="478">
        <f>'Annexure IV-Vcosting sheet'!I431</f>
        <v>0</v>
      </c>
      <c r="F431" s="428">
        <f>'Annexure IV-Vcosting sheet'!J431</f>
        <v>0</v>
      </c>
      <c r="G431" s="469">
        <f>'Annexure IV-Vcosting sheet'!K431</f>
        <v>0</v>
      </c>
      <c r="H431" s="469">
        <f>'Annexure IV-Vcosting sheet'!L431</f>
        <v>0</v>
      </c>
      <c r="I431" s="478">
        <f>'Annexure IV-Vcosting sheet'!O431</f>
        <v>0</v>
      </c>
      <c r="J431" s="428">
        <f>'Annexure IV-Vcosting sheet'!P431</f>
        <v>0</v>
      </c>
      <c r="K431" s="428">
        <f>'Annexure IV-Vcosting sheet'!S431</f>
        <v>0</v>
      </c>
      <c r="L431" s="478">
        <f>'Annexure IV-Vcosting sheet'!T431</f>
        <v>0</v>
      </c>
      <c r="M431" s="428">
        <f>'Annexure IV-Vcosting sheet'!U431</f>
        <v>0</v>
      </c>
      <c r="N431" s="478">
        <f>'Annexure IV-Vcosting sheet'!V431</f>
        <v>0</v>
      </c>
      <c r="O431" s="428">
        <f>'Annexure IV-Vcosting sheet'!W431</f>
        <v>0</v>
      </c>
      <c r="P431" s="478">
        <f>'Annexure IV-Vcosting sheet'!X431</f>
        <v>0</v>
      </c>
      <c r="Q431" s="428">
        <f>'Annexure IV-Vcosting sheet'!Y431</f>
        <v>0</v>
      </c>
      <c r="R431" s="428">
        <f>'Annexure IV-Vcosting sheet'!AB431</f>
        <v>0</v>
      </c>
      <c r="S431" s="478">
        <f>'Annexure IV-Vcosting sheet'!AC431</f>
        <v>0</v>
      </c>
      <c r="T431" s="428">
        <f>'Annexure IV-Vcosting sheet'!AD431</f>
        <v>0</v>
      </c>
      <c r="U431" s="478">
        <f>'Annexure IV-Vcosting sheet'!AE431</f>
        <v>0</v>
      </c>
      <c r="V431" s="428">
        <f>'Annexure IV-Vcosting sheet'!AF431</f>
        <v>0</v>
      </c>
      <c r="W431" s="439"/>
    </row>
    <row r="432" spans="1:23" ht="18">
      <c r="A432" s="457">
        <f t="shared" si="48"/>
        <v>26.210000000000012</v>
      </c>
      <c r="B432" s="439" t="s">
        <v>87</v>
      </c>
      <c r="C432" s="478">
        <f>'Annexure IV-Vcosting sheet'!C432</f>
        <v>0</v>
      </c>
      <c r="D432" s="428">
        <f>'Annexure IV-Vcosting sheet'!D432</f>
        <v>0</v>
      </c>
      <c r="E432" s="478">
        <f>'Annexure IV-Vcosting sheet'!I432</f>
        <v>0</v>
      </c>
      <c r="F432" s="428">
        <f>'Annexure IV-Vcosting sheet'!J432</f>
        <v>0</v>
      </c>
      <c r="G432" s="469">
        <f>'Annexure IV-Vcosting sheet'!K432</f>
        <v>0</v>
      </c>
      <c r="H432" s="469">
        <f>'Annexure IV-Vcosting sheet'!L432</f>
        <v>0</v>
      </c>
      <c r="I432" s="478">
        <f>'Annexure IV-Vcosting sheet'!O432</f>
        <v>0</v>
      </c>
      <c r="J432" s="428">
        <f>'Annexure IV-Vcosting sheet'!P432</f>
        <v>0</v>
      </c>
      <c r="K432" s="428">
        <f>'Annexure IV-Vcosting sheet'!S432</f>
        <v>0</v>
      </c>
      <c r="L432" s="478">
        <f>'Annexure IV-Vcosting sheet'!T432</f>
        <v>0</v>
      </c>
      <c r="M432" s="428">
        <f>'Annexure IV-Vcosting sheet'!U432</f>
        <v>0</v>
      </c>
      <c r="N432" s="478">
        <f>'Annexure IV-Vcosting sheet'!V432</f>
        <v>0</v>
      </c>
      <c r="O432" s="428">
        <f>'Annexure IV-Vcosting sheet'!W432</f>
        <v>0</v>
      </c>
      <c r="P432" s="478">
        <f>'Annexure IV-Vcosting sheet'!X432</f>
        <v>0</v>
      </c>
      <c r="Q432" s="428">
        <f>'Annexure IV-Vcosting sheet'!Y432</f>
        <v>0</v>
      </c>
      <c r="R432" s="428">
        <f>'Annexure IV-Vcosting sheet'!AB432</f>
        <v>0</v>
      </c>
      <c r="S432" s="478">
        <f>'Annexure IV-Vcosting sheet'!AC432</f>
        <v>0</v>
      </c>
      <c r="T432" s="428">
        <f>'Annexure IV-Vcosting sheet'!AD432</f>
        <v>0</v>
      </c>
      <c r="U432" s="478">
        <f>'Annexure IV-Vcosting sheet'!AE432</f>
        <v>0</v>
      </c>
      <c r="V432" s="428">
        <f>'Annexure IV-Vcosting sheet'!AF432</f>
        <v>0</v>
      </c>
      <c r="W432" s="439"/>
    </row>
    <row r="433" spans="1:23" ht="18">
      <c r="A433" s="457">
        <f t="shared" si="48"/>
        <v>26.220000000000013</v>
      </c>
      <c r="B433" s="439" t="s">
        <v>290</v>
      </c>
      <c r="C433" s="478">
        <f>'Annexure IV-Vcosting sheet'!C433</f>
        <v>0</v>
      </c>
      <c r="D433" s="428">
        <f>'Annexure IV-Vcosting sheet'!D433</f>
        <v>0</v>
      </c>
      <c r="E433" s="478">
        <f>'Annexure IV-Vcosting sheet'!I433</f>
        <v>0</v>
      </c>
      <c r="F433" s="428">
        <f>'Annexure IV-Vcosting sheet'!J433</f>
        <v>0</v>
      </c>
      <c r="G433" s="469">
        <f>'Annexure IV-Vcosting sheet'!K433</f>
        <v>0</v>
      </c>
      <c r="H433" s="469">
        <f>'Annexure IV-Vcosting sheet'!L433</f>
        <v>0</v>
      </c>
      <c r="I433" s="478">
        <f>'Annexure IV-Vcosting sheet'!O433</f>
        <v>0</v>
      </c>
      <c r="J433" s="428">
        <f>'Annexure IV-Vcosting sheet'!P433</f>
        <v>0</v>
      </c>
      <c r="K433" s="428">
        <f>'Annexure IV-Vcosting sheet'!S433</f>
        <v>0</v>
      </c>
      <c r="L433" s="478">
        <f>'Annexure IV-Vcosting sheet'!T433</f>
        <v>0</v>
      </c>
      <c r="M433" s="428">
        <f>'Annexure IV-Vcosting sheet'!U433</f>
        <v>0</v>
      </c>
      <c r="N433" s="478">
        <f>'Annexure IV-Vcosting sheet'!V433</f>
        <v>0</v>
      </c>
      <c r="O433" s="428">
        <f>'Annexure IV-Vcosting sheet'!W433</f>
        <v>0</v>
      </c>
      <c r="P433" s="478">
        <f>'Annexure IV-Vcosting sheet'!X433</f>
        <v>0</v>
      </c>
      <c r="Q433" s="428">
        <f>'Annexure IV-Vcosting sheet'!Y433</f>
        <v>0</v>
      </c>
      <c r="R433" s="428">
        <f>'Annexure IV-Vcosting sheet'!AB433</f>
        <v>0</v>
      </c>
      <c r="S433" s="478">
        <f>'Annexure IV-Vcosting sheet'!AC433</f>
        <v>0</v>
      </c>
      <c r="T433" s="428">
        <f>'Annexure IV-Vcosting sheet'!AD433</f>
        <v>0</v>
      </c>
      <c r="U433" s="478">
        <f>'Annexure IV-Vcosting sheet'!AE433</f>
        <v>0</v>
      </c>
      <c r="V433" s="428">
        <f>'Annexure IV-Vcosting sheet'!AF433</f>
        <v>0</v>
      </c>
      <c r="W433" s="439"/>
    </row>
    <row r="434" spans="1:23" ht="18">
      <c r="A434" s="457">
        <f t="shared" si="48"/>
        <v>26.230000000000015</v>
      </c>
      <c r="B434" s="439" t="s">
        <v>89</v>
      </c>
      <c r="C434" s="478">
        <f>'Annexure IV-Vcosting sheet'!C434</f>
        <v>0</v>
      </c>
      <c r="D434" s="428">
        <f>'Annexure IV-Vcosting sheet'!D434</f>
        <v>0</v>
      </c>
      <c r="E434" s="478">
        <f>'Annexure IV-Vcosting sheet'!I434</f>
        <v>0</v>
      </c>
      <c r="F434" s="428">
        <f>'Annexure IV-Vcosting sheet'!J434</f>
        <v>0</v>
      </c>
      <c r="G434" s="469">
        <f>'Annexure IV-Vcosting sheet'!K434</f>
        <v>0</v>
      </c>
      <c r="H434" s="469">
        <f>'Annexure IV-Vcosting sheet'!L434</f>
        <v>0</v>
      </c>
      <c r="I434" s="478">
        <f>'Annexure IV-Vcosting sheet'!O434</f>
        <v>0</v>
      </c>
      <c r="J434" s="428">
        <f>'Annexure IV-Vcosting sheet'!P434</f>
        <v>0</v>
      </c>
      <c r="K434" s="428">
        <f>'Annexure IV-Vcosting sheet'!S434</f>
        <v>0</v>
      </c>
      <c r="L434" s="478">
        <f>'Annexure IV-Vcosting sheet'!T434</f>
        <v>0</v>
      </c>
      <c r="M434" s="428">
        <f>'Annexure IV-Vcosting sheet'!U434</f>
        <v>0</v>
      </c>
      <c r="N434" s="478">
        <f>'Annexure IV-Vcosting sheet'!V434</f>
        <v>0</v>
      </c>
      <c r="O434" s="428">
        <f>'Annexure IV-Vcosting sheet'!W434</f>
        <v>0</v>
      </c>
      <c r="P434" s="478">
        <f>'Annexure IV-Vcosting sheet'!X434</f>
        <v>0</v>
      </c>
      <c r="Q434" s="428">
        <f>'Annexure IV-Vcosting sheet'!Y434</f>
        <v>0</v>
      </c>
      <c r="R434" s="428">
        <f>'Annexure IV-Vcosting sheet'!AB434</f>
        <v>0</v>
      </c>
      <c r="S434" s="478">
        <f>'Annexure IV-Vcosting sheet'!AC434</f>
        <v>0</v>
      </c>
      <c r="T434" s="428">
        <f>'Annexure IV-Vcosting sheet'!AD434</f>
        <v>0</v>
      </c>
      <c r="U434" s="478">
        <f>'Annexure IV-Vcosting sheet'!AE434</f>
        <v>0</v>
      </c>
      <c r="V434" s="428">
        <f>'Annexure IV-Vcosting sheet'!AF434</f>
        <v>0</v>
      </c>
      <c r="W434" s="439"/>
    </row>
    <row r="435" spans="1:23">
      <c r="A435" s="428"/>
      <c r="B435" s="442" t="s">
        <v>291</v>
      </c>
      <c r="C435" s="478">
        <f>'Annexure IV-Vcosting sheet'!C435</f>
        <v>0</v>
      </c>
      <c r="D435" s="428">
        <f>'Annexure IV-Vcosting sheet'!D435</f>
        <v>0</v>
      </c>
      <c r="E435" s="478">
        <f>'Annexure IV-Vcosting sheet'!I435</f>
        <v>0</v>
      </c>
      <c r="F435" s="428">
        <f>'Annexure IV-Vcosting sheet'!J435</f>
        <v>0</v>
      </c>
      <c r="G435" s="469">
        <f>'Annexure IV-Vcosting sheet'!K435</f>
        <v>0</v>
      </c>
      <c r="H435" s="469">
        <f>'Annexure IV-Vcosting sheet'!L435</f>
        <v>0</v>
      </c>
      <c r="I435" s="478">
        <f>'Annexure IV-Vcosting sheet'!O435</f>
        <v>0</v>
      </c>
      <c r="J435" s="428">
        <f>'Annexure IV-Vcosting sheet'!P435</f>
        <v>0</v>
      </c>
      <c r="K435" s="428">
        <f>'Annexure IV-Vcosting sheet'!S435</f>
        <v>0</v>
      </c>
      <c r="L435" s="478">
        <f>'Annexure IV-Vcosting sheet'!T435</f>
        <v>0</v>
      </c>
      <c r="M435" s="428">
        <f>'Annexure IV-Vcosting sheet'!U435</f>
        <v>0</v>
      </c>
      <c r="N435" s="478">
        <f>'Annexure IV-Vcosting sheet'!V435</f>
        <v>0</v>
      </c>
      <c r="O435" s="428">
        <f>'Annexure IV-Vcosting sheet'!W435</f>
        <v>0</v>
      </c>
      <c r="P435" s="478">
        <f>'Annexure IV-Vcosting sheet'!X435</f>
        <v>0</v>
      </c>
      <c r="Q435" s="428">
        <f>'Annexure IV-Vcosting sheet'!Y435</f>
        <v>0</v>
      </c>
      <c r="R435" s="428">
        <f>'Annexure IV-Vcosting sheet'!AB435</f>
        <v>0</v>
      </c>
      <c r="S435" s="478">
        <f>'Annexure IV-Vcosting sheet'!AC435</f>
        <v>0</v>
      </c>
      <c r="T435" s="428">
        <f>'Annexure IV-Vcosting sheet'!AD435</f>
        <v>0</v>
      </c>
      <c r="U435" s="478">
        <f>'Annexure IV-Vcosting sheet'!AE435</f>
        <v>0</v>
      </c>
      <c r="V435" s="428">
        <f>'Annexure IV-Vcosting sheet'!AF435</f>
        <v>0</v>
      </c>
      <c r="W435" s="442"/>
    </row>
    <row r="436" spans="1:23" ht="18">
      <c r="A436" s="428"/>
      <c r="B436" s="442" t="s">
        <v>292</v>
      </c>
      <c r="C436" s="478">
        <f>'Annexure IV-Vcosting sheet'!C436</f>
        <v>0</v>
      </c>
      <c r="D436" s="428">
        <f>'Annexure IV-Vcosting sheet'!D436</f>
        <v>0</v>
      </c>
      <c r="E436" s="478">
        <f>'Annexure IV-Vcosting sheet'!I436</f>
        <v>0</v>
      </c>
      <c r="F436" s="428">
        <f>'Annexure IV-Vcosting sheet'!J436</f>
        <v>0</v>
      </c>
      <c r="G436" s="469">
        <f>'Annexure IV-Vcosting sheet'!K436</f>
        <v>0</v>
      </c>
      <c r="H436" s="469">
        <f>'Annexure IV-Vcosting sheet'!L436</f>
        <v>0</v>
      </c>
      <c r="I436" s="478">
        <f>'Annexure IV-Vcosting sheet'!O436</f>
        <v>0</v>
      </c>
      <c r="J436" s="428">
        <f>'Annexure IV-Vcosting sheet'!P436</f>
        <v>0</v>
      </c>
      <c r="K436" s="428">
        <f>'Annexure IV-Vcosting sheet'!S436</f>
        <v>0</v>
      </c>
      <c r="L436" s="478">
        <f>'Annexure IV-Vcosting sheet'!T436</f>
        <v>0</v>
      </c>
      <c r="M436" s="428">
        <f>'Annexure IV-Vcosting sheet'!U436</f>
        <v>0</v>
      </c>
      <c r="N436" s="478">
        <f>'Annexure IV-Vcosting sheet'!V436</f>
        <v>0</v>
      </c>
      <c r="O436" s="428">
        <f>'Annexure IV-Vcosting sheet'!W436</f>
        <v>0</v>
      </c>
      <c r="P436" s="478">
        <f>'Annexure IV-Vcosting sheet'!X436</f>
        <v>0</v>
      </c>
      <c r="Q436" s="428">
        <f>'Annexure IV-Vcosting sheet'!Y436</f>
        <v>0</v>
      </c>
      <c r="R436" s="428">
        <f>'Annexure IV-Vcosting sheet'!AB436</f>
        <v>0</v>
      </c>
      <c r="S436" s="478">
        <f>'Annexure IV-Vcosting sheet'!AC436</f>
        <v>0</v>
      </c>
      <c r="T436" s="428">
        <f>'Annexure IV-Vcosting sheet'!AD436</f>
        <v>0</v>
      </c>
      <c r="U436" s="478">
        <f>'Annexure IV-Vcosting sheet'!AE436</f>
        <v>0</v>
      </c>
      <c r="V436" s="428">
        <f>'Annexure IV-Vcosting sheet'!AF436</f>
        <v>0</v>
      </c>
      <c r="W436" s="442"/>
    </row>
    <row r="437" spans="1:23">
      <c r="A437" s="428"/>
      <c r="B437" s="442" t="s">
        <v>293</v>
      </c>
      <c r="C437" s="478">
        <f>'Annexure IV-Vcosting sheet'!C437</f>
        <v>0</v>
      </c>
      <c r="D437" s="428">
        <f>'Annexure IV-Vcosting sheet'!D437</f>
        <v>0</v>
      </c>
      <c r="E437" s="478">
        <f>'Annexure IV-Vcosting sheet'!I437</f>
        <v>0</v>
      </c>
      <c r="F437" s="428">
        <f>'Annexure IV-Vcosting sheet'!J437</f>
        <v>0</v>
      </c>
      <c r="G437" s="469">
        <f>'Annexure IV-Vcosting sheet'!K437</f>
        <v>0</v>
      </c>
      <c r="H437" s="469">
        <f>'Annexure IV-Vcosting sheet'!L437</f>
        <v>0</v>
      </c>
      <c r="I437" s="478">
        <f>'Annexure IV-Vcosting sheet'!O437</f>
        <v>0</v>
      </c>
      <c r="J437" s="428">
        <f>'Annexure IV-Vcosting sheet'!P437</f>
        <v>0</v>
      </c>
      <c r="K437" s="428">
        <f>'Annexure IV-Vcosting sheet'!S437</f>
        <v>0</v>
      </c>
      <c r="L437" s="478">
        <f>'Annexure IV-Vcosting sheet'!T437</f>
        <v>0</v>
      </c>
      <c r="M437" s="428">
        <f>'Annexure IV-Vcosting sheet'!U437</f>
        <v>0</v>
      </c>
      <c r="N437" s="478">
        <f>'Annexure IV-Vcosting sheet'!V437</f>
        <v>0</v>
      </c>
      <c r="O437" s="428">
        <f>'Annexure IV-Vcosting sheet'!W437</f>
        <v>0</v>
      </c>
      <c r="P437" s="478">
        <f>'Annexure IV-Vcosting sheet'!X437</f>
        <v>0</v>
      </c>
      <c r="Q437" s="428">
        <f>'Annexure IV-Vcosting sheet'!Y437</f>
        <v>0</v>
      </c>
      <c r="R437" s="428">
        <f>'Annexure IV-Vcosting sheet'!AB437</f>
        <v>0</v>
      </c>
      <c r="S437" s="478">
        <f>'Annexure IV-Vcosting sheet'!AC437</f>
        <v>0</v>
      </c>
      <c r="T437" s="428">
        <f>'Annexure IV-Vcosting sheet'!AD437</f>
        <v>0</v>
      </c>
      <c r="U437" s="478">
        <f>'Annexure IV-Vcosting sheet'!AE437</f>
        <v>0</v>
      </c>
      <c r="V437" s="428">
        <f>'Annexure IV-Vcosting sheet'!AF437</f>
        <v>0</v>
      </c>
      <c r="W437" s="442"/>
    </row>
    <row r="438" spans="1:23">
      <c r="A438" s="467"/>
      <c r="B438" s="443" t="s">
        <v>294</v>
      </c>
      <c r="C438" s="478">
        <f>'Annexure IV-Vcosting sheet'!C438</f>
        <v>0</v>
      </c>
      <c r="D438" s="428">
        <f>'Annexure IV-Vcosting sheet'!D438</f>
        <v>0</v>
      </c>
      <c r="E438" s="478">
        <f>'Annexure IV-Vcosting sheet'!I438</f>
        <v>0</v>
      </c>
      <c r="F438" s="428">
        <f>'Annexure IV-Vcosting sheet'!J438</f>
        <v>0</v>
      </c>
      <c r="G438" s="469">
        <f>'Annexure IV-Vcosting sheet'!K438</f>
        <v>0</v>
      </c>
      <c r="H438" s="469">
        <f>'Annexure IV-Vcosting sheet'!L438</f>
        <v>0</v>
      </c>
      <c r="I438" s="478">
        <f>'Annexure IV-Vcosting sheet'!O438</f>
        <v>0</v>
      </c>
      <c r="J438" s="428">
        <f>'Annexure IV-Vcosting sheet'!P438</f>
        <v>0</v>
      </c>
      <c r="K438" s="428">
        <f>'Annexure IV-Vcosting sheet'!S438</f>
        <v>0</v>
      </c>
      <c r="L438" s="478">
        <f>'Annexure IV-Vcosting sheet'!T438</f>
        <v>0</v>
      </c>
      <c r="M438" s="428">
        <f>'Annexure IV-Vcosting sheet'!U438</f>
        <v>0</v>
      </c>
      <c r="N438" s="478">
        <f>'Annexure IV-Vcosting sheet'!V438</f>
        <v>0</v>
      </c>
      <c r="O438" s="428">
        <f>'Annexure IV-Vcosting sheet'!W438</f>
        <v>0</v>
      </c>
      <c r="P438" s="478">
        <f>'Annexure IV-Vcosting sheet'!X438</f>
        <v>0</v>
      </c>
      <c r="Q438" s="428">
        <f>'Annexure IV-Vcosting sheet'!Y438</f>
        <v>0</v>
      </c>
      <c r="R438" s="428">
        <f>'Annexure IV-Vcosting sheet'!AB438</f>
        <v>0</v>
      </c>
      <c r="S438" s="478">
        <f>'Annexure IV-Vcosting sheet'!AC438</f>
        <v>0</v>
      </c>
      <c r="T438" s="428">
        <f>'Annexure IV-Vcosting sheet'!AD438</f>
        <v>0</v>
      </c>
      <c r="U438" s="478">
        <f>'Annexure IV-Vcosting sheet'!AE438</f>
        <v>0</v>
      </c>
      <c r="V438" s="428">
        <f>'Annexure IV-Vcosting sheet'!AF438</f>
        <v>0</v>
      </c>
      <c r="W438" s="443"/>
    </row>
    <row r="439" spans="1:23">
      <c r="A439" s="468">
        <v>26.24</v>
      </c>
      <c r="B439" s="444" t="s">
        <v>295</v>
      </c>
      <c r="C439" s="478">
        <f>'Annexure IV-Vcosting sheet'!C439</f>
        <v>0</v>
      </c>
      <c r="D439" s="428">
        <f>'Annexure IV-Vcosting sheet'!D439</f>
        <v>0</v>
      </c>
      <c r="E439" s="478">
        <f>'Annexure IV-Vcosting sheet'!I439</f>
        <v>0</v>
      </c>
      <c r="F439" s="428">
        <f>'Annexure IV-Vcosting sheet'!J439</f>
        <v>0</v>
      </c>
      <c r="G439" s="469">
        <f>'Annexure IV-Vcosting sheet'!K439</f>
        <v>0</v>
      </c>
      <c r="H439" s="469">
        <f>'Annexure IV-Vcosting sheet'!L439</f>
        <v>0</v>
      </c>
      <c r="I439" s="478">
        <f>'Annexure IV-Vcosting sheet'!O439</f>
        <v>0</v>
      </c>
      <c r="J439" s="428">
        <f>'Annexure IV-Vcosting sheet'!P439</f>
        <v>0</v>
      </c>
      <c r="K439" s="428">
        <f>'Annexure IV-Vcosting sheet'!S439</f>
        <v>0</v>
      </c>
      <c r="L439" s="478">
        <f>'Annexure IV-Vcosting sheet'!T439</f>
        <v>0</v>
      </c>
      <c r="M439" s="428">
        <f>'Annexure IV-Vcosting sheet'!U439</f>
        <v>0</v>
      </c>
      <c r="N439" s="478">
        <f>'Annexure IV-Vcosting sheet'!V439</f>
        <v>0</v>
      </c>
      <c r="O439" s="428">
        <f>'Annexure IV-Vcosting sheet'!W439</f>
        <v>0</v>
      </c>
      <c r="P439" s="478">
        <f>'Annexure IV-Vcosting sheet'!X439</f>
        <v>0</v>
      </c>
      <c r="Q439" s="428">
        <f>'Annexure IV-Vcosting sheet'!Y439</f>
        <v>0</v>
      </c>
      <c r="R439" s="428">
        <f>'Annexure IV-Vcosting sheet'!AB439</f>
        <v>0</v>
      </c>
      <c r="S439" s="478">
        <f>'Annexure IV-Vcosting sheet'!AC439</f>
        <v>0</v>
      </c>
      <c r="T439" s="428">
        <f>'Annexure IV-Vcosting sheet'!AD439</f>
        <v>0</v>
      </c>
      <c r="U439" s="478">
        <f>'Annexure IV-Vcosting sheet'!AE439</f>
        <v>0</v>
      </c>
      <c r="V439" s="428">
        <f>'Annexure IV-Vcosting sheet'!AF439</f>
        <v>0</v>
      </c>
      <c r="W439" s="444"/>
    </row>
    <row r="440" spans="1:23" ht="18">
      <c r="A440" s="457">
        <f t="shared" ref="A440:A447" si="49">+A439+0.01</f>
        <v>26.25</v>
      </c>
      <c r="B440" s="444" t="s">
        <v>296</v>
      </c>
      <c r="C440" s="478">
        <f>'Annexure IV-Vcosting sheet'!C440</f>
        <v>0</v>
      </c>
      <c r="D440" s="428">
        <f>'Annexure IV-Vcosting sheet'!D440</f>
        <v>0</v>
      </c>
      <c r="E440" s="478">
        <f>'Annexure IV-Vcosting sheet'!I440</f>
        <v>0</v>
      </c>
      <c r="F440" s="428">
        <f>'Annexure IV-Vcosting sheet'!J440</f>
        <v>0</v>
      </c>
      <c r="G440" s="469">
        <f>'Annexure IV-Vcosting sheet'!K440</f>
        <v>0</v>
      </c>
      <c r="H440" s="469">
        <f>'Annexure IV-Vcosting sheet'!L440</f>
        <v>0</v>
      </c>
      <c r="I440" s="478">
        <f>'Annexure IV-Vcosting sheet'!O440</f>
        <v>0</v>
      </c>
      <c r="J440" s="428">
        <f>'Annexure IV-Vcosting sheet'!P440</f>
        <v>0</v>
      </c>
      <c r="K440" s="428">
        <f>'Annexure IV-Vcosting sheet'!S440</f>
        <v>0</v>
      </c>
      <c r="L440" s="478">
        <f>'Annexure IV-Vcosting sheet'!T440</f>
        <v>0</v>
      </c>
      <c r="M440" s="428">
        <f>'Annexure IV-Vcosting sheet'!U440</f>
        <v>0</v>
      </c>
      <c r="N440" s="478">
        <f>'Annexure IV-Vcosting sheet'!V440</f>
        <v>0</v>
      </c>
      <c r="O440" s="428">
        <f>'Annexure IV-Vcosting sheet'!W440</f>
        <v>0</v>
      </c>
      <c r="P440" s="478">
        <f>'Annexure IV-Vcosting sheet'!X440</f>
        <v>0</v>
      </c>
      <c r="Q440" s="428">
        <f>'Annexure IV-Vcosting sheet'!Y440</f>
        <v>0</v>
      </c>
      <c r="R440" s="428">
        <f>'Annexure IV-Vcosting sheet'!AB440</f>
        <v>0</v>
      </c>
      <c r="S440" s="478">
        <f>'Annexure IV-Vcosting sheet'!AC440</f>
        <v>0</v>
      </c>
      <c r="T440" s="428">
        <f>'Annexure IV-Vcosting sheet'!AD440</f>
        <v>0</v>
      </c>
      <c r="U440" s="478">
        <f>'Annexure IV-Vcosting sheet'!AE440</f>
        <v>0</v>
      </c>
      <c r="V440" s="428">
        <f>'Annexure IV-Vcosting sheet'!AF440</f>
        <v>0</v>
      </c>
      <c r="W440" s="444"/>
    </row>
    <row r="441" spans="1:23">
      <c r="A441" s="457">
        <f t="shared" si="49"/>
        <v>26.26</v>
      </c>
      <c r="B441" s="444" t="s">
        <v>274</v>
      </c>
      <c r="C441" s="478">
        <f>'Annexure IV-Vcosting sheet'!C441</f>
        <v>0</v>
      </c>
      <c r="D441" s="428">
        <f>'Annexure IV-Vcosting sheet'!D441</f>
        <v>0</v>
      </c>
      <c r="E441" s="478">
        <f>'Annexure IV-Vcosting sheet'!I441</f>
        <v>0</v>
      </c>
      <c r="F441" s="428">
        <f>'Annexure IV-Vcosting sheet'!J441</f>
        <v>0</v>
      </c>
      <c r="G441" s="469">
        <f>'Annexure IV-Vcosting sheet'!K441</f>
        <v>0</v>
      </c>
      <c r="H441" s="469">
        <f>'Annexure IV-Vcosting sheet'!L441</f>
        <v>0</v>
      </c>
      <c r="I441" s="478">
        <f>'Annexure IV-Vcosting sheet'!O441</f>
        <v>0</v>
      </c>
      <c r="J441" s="428">
        <f>'Annexure IV-Vcosting sheet'!P441</f>
        <v>0</v>
      </c>
      <c r="K441" s="428">
        <f>'Annexure IV-Vcosting sheet'!S441</f>
        <v>0</v>
      </c>
      <c r="L441" s="478">
        <f>'Annexure IV-Vcosting sheet'!T441</f>
        <v>0</v>
      </c>
      <c r="M441" s="428">
        <f>'Annexure IV-Vcosting sheet'!U441</f>
        <v>0</v>
      </c>
      <c r="N441" s="478">
        <f>'Annexure IV-Vcosting sheet'!V441</f>
        <v>0</v>
      </c>
      <c r="O441" s="428">
        <f>'Annexure IV-Vcosting sheet'!W441</f>
        <v>0</v>
      </c>
      <c r="P441" s="478">
        <f>'Annexure IV-Vcosting sheet'!X441</f>
        <v>0</v>
      </c>
      <c r="Q441" s="428">
        <f>'Annexure IV-Vcosting sheet'!Y441</f>
        <v>0</v>
      </c>
      <c r="R441" s="428">
        <f>'Annexure IV-Vcosting sheet'!AB441</f>
        <v>0</v>
      </c>
      <c r="S441" s="478">
        <f>'Annexure IV-Vcosting sheet'!AC441</f>
        <v>0</v>
      </c>
      <c r="T441" s="428">
        <f>'Annexure IV-Vcosting sheet'!AD441</f>
        <v>0</v>
      </c>
      <c r="U441" s="478">
        <f>'Annexure IV-Vcosting sheet'!AE441</f>
        <v>0</v>
      </c>
      <c r="V441" s="428">
        <f>'Annexure IV-Vcosting sheet'!AF441</f>
        <v>0</v>
      </c>
      <c r="W441" s="444"/>
    </row>
    <row r="442" spans="1:23">
      <c r="A442" s="457">
        <f t="shared" si="49"/>
        <v>26.270000000000003</v>
      </c>
      <c r="B442" s="444" t="s">
        <v>297</v>
      </c>
      <c r="C442" s="478">
        <f>'Annexure IV-Vcosting sheet'!C442</f>
        <v>0</v>
      </c>
      <c r="D442" s="428">
        <f>'Annexure IV-Vcosting sheet'!D442</f>
        <v>0</v>
      </c>
      <c r="E442" s="478">
        <f>'Annexure IV-Vcosting sheet'!I442</f>
        <v>0</v>
      </c>
      <c r="F442" s="428">
        <f>'Annexure IV-Vcosting sheet'!J442</f>
        <v>0</v>
      </c>
      <c r="G442" s="469">
        <f>'Annexure IV-Vcosting sheet'!K442</f>
        <v>0</v>
      </c>
      <c r="H442" s="469">
        <f>'Annexure IV-Vcosting sheet'!L442</f>
        <v>0</v>
      </c>
      <c r="I442" s="478">
        <f>'Annexure IV-Vcosting sheet'!O442</f>
        <v>0</v>
      </c>
      <c r="J442" s="428">
        <f>'Annexure IV-Vcosting sheet'!P442</f>
        <v>0</v>
      </c>
      <c r="K442" s="428">
        <f>'Annexure IV-Vcosting sheet'!S442</f>
        <v>0</v>
      </c>
      <c r="L442" s="478">
        <f>'Annexure IV-Vcosting sheet'!T442</f>
        <v>0</v>
      </c>
      <c r="M442" s="428">
        <f>'Annexure IV-Vcosting sheet'!U442</f>
        <v>0</v>
      </c>
      <c r="N442" s="478">
        <f>'Annexure IV-Vcosting sheet'!V442</f>
        <v>0</v>
      </c>
      <c r="O442" s="428">
        <f>'Annexure IV-Vcosting sheet'!W442</f>
        <v>0</v>
      </c>
      <c r="P442" s="478">
        <f>'Annexure IV-Vcosting sheet'!X442</f>
        <v>0</v>
      </c>
      <c r="Q442" s="428">
        <f>'Annexure IV-Vcosting sheet'!Y442</f>
        <v>0</v>
      </c>
      <c r="R442" s="428">
        <f>'Annexure IV-Vcosting sheet'!AB442</f>
        <v>0</v>
      </c>
      <c r="S442" s="478">
        <f>'Annexure IV-Vcosting sheet'!AC442</f>
        <v>0</v>
      </c>
      <c r="T442" s="428">
        <f>'Annexure IV-Vcosting sheet'!AD442</f>
        <v>0</v>
      </c>
      <c r="U442" s="478">
        <f>'Annexure IV-Vcosting sheet'!AE442</f>
        <v>0</v>
      </c>
      <c r="V442" s="428">
        <f>'Annexure IV-Vcosting sheet'!AF442</f>
        <v>0</v>
      </c>
      <c r="W442" s="444"/>
    </row>
    <row r="443" spans="1:23">
      <c r="A443" s="457">
        <f t="shared" si="49"/>
        <v>26.280000000000005</v>
      </c>
      <c r="B443" s="444" t="s">
        <v>298</v>
      </c>
      <c r="C443" s="478">
        <f>'Annexure IV-Vcosting sheet'!C443</f>
        <v>0</v>
      </c>
      <c r="D443" s="428">
        <f>'Annexure IV-Vcosting sheet'!D443</f>
        <v>0</v>
      </c>
      <c r="E443" s="478">
        <f>'Annexure IV-Vcosting sheet'!I443</f>
        <v>0</v>
      </c>
      <c r="F443" s="428">
        <f>'Annexure IV-Vcosting sheet'!J443</f>
        <v>0</v>
      </c>
      <c r="G443" s="469">
        <f>'Annexure IV-Vcosting sheet'!K443</f>
        <v>0</v>
      </c>
      <c r="H443" s="469">
        <f>'Annexure IV-Vcosting sheet'!L443</f>
        <v>0</v>
      </c>
      <c r="I443" s="478">
        <f>'Annexure IV-Vcosting sheet'!O443</f>
        <v>0</v>
      </c>
      <c r="J443" s="428">
        <f>'Annexure IV-Vcosting sheet'!P443</f>
        <v>0</v>
      </c>
      <c r="K443" s="428">
        <f>'Annexure IV-Vcosting sheet'!S443</f>
        <v>0</v>
      </c>
      <c r="L443" s="478">
        <f>'Annexure IV-Vcosting sheet'!T443</f>
        <v>0</v>
      </c>
      <c r="M443" s="428">
        <f>'Annexure IV-Vcosting sheet'!U443</f>
        <v>0</v>
      </c>
      <c r="N443" s="478">
        <f>'Annexure IV-Vcosting sheet'!V443</f>
        <v>0</v>
      </c>
      <c r="O443" s="428">
        <f>'Annexure IV-Vcosting sheet'!W443</f>
        <v>0</v>
      </c>
      <c r="P443" s="478">
        <f>'Annexure IV-Vcosting sheet'!X443</f>
        <v>0</v>
      </c>
      <c r="Q443" s="428">
        <f>'Annexure IV-Vcosting sheet'!Y443</f>
        <v>0</v>
      </c>
      <c r="R443" s="428">
        <f>'Annexure IV-Vcosting sheet'!AB443</f>
        <v>0</v>
      </c>
      <c r="S443" s="478">
        <f>'Annexure IV-Vcosting sheet'!AC443</f>
        <v>0</v>
      </c>
      <c r="T443" s="428">
        <f>'Annexure IV-Vcosting sheet'!AD443</f>
        <v>0</v>
      </c>
      <c r="U443" s="478">
        <f>'Annexure IV-Vcosting sheet'!AE443</f>
        <v>0</v>
      </c>
      <c r="V443" s="428">
        <f>'Annexure IV-Vcosting sheet'!AF443</f>
        <v>0</v>
      </c>
      <c r="W443" s="444"/>
    </row>
    <row r="444" spans="1:23" ht="18">
      <c r="A444" s="457">
        <f t="shared" si="49"/>
        <v>26.290000000000006</v>
      </c>
      <c r="B444" s="444" t="s">
        <v>64</v>
      </c>
      <c r="C444" s="478">
        <f>'Annexure IV-Vcosting sheet'!C444</f>
        <v>0</v>
      </c>
      <c r="D444" s="428">
        <f>'Annexure IV-Vcosting sheet'!D444</f>
        <v>0</v>
      </c>
      <c r="E444" s="478">
        <f>'Annexure IV-Vcosting sheet'!I444</f>
        <v>0</v>
      </c>
      <c r="F444" s="428">
        <f>'Annexure IV-Vcosting sheet'!J444</f>
        <v>0</v>
      </c>
      <c r="G444" s="469">
        <f>'Annexure IV-Vcosting sheet'!K444</f>
        <v>0</v>
      </c>
      <c r="H444" s="469">
        <f>'Annexure IV-Vcosting sheet'!L444</f>
        <v>0</v>
      </c>
      <c r="I444" s="478">
        <f>'Annexure IV-Vcosting sheet'!O444</f>
        <v>0</v>
      </c>
      <c r="J444" s="428">
        <f>'Annexure IV-Vcosting sheet'!P444</f>
        <v>0</v>
      </c>
      <c r="K444" s="428">
        <f>'Annexure IV-Vcosting sheet'!S444</f>
        <v>2</v>
      </c>
      <c r="L444" s="478">
        <f>'Annexure IV-Vcosting sheet'!T444</f>
        <v>0</v>
      </c>
      <c r="M444" s="428">
        <f>'Annexure IV-Vcosting sheet'!U444</f>
        <v>2</v>
      </c>
      <c r="N444" s="478">
        <f>'Annexure IV-Vcosting sheet'!V444</f>
        <v>0</v>
      </c>
      <c r="O444" s="428">
        <f>'Annexure IV-Vcosting sheet'!W444</f>
        <v>2</v>
      </c>
      <c r="P444" s="478">
        <f>'Annexure IV-Vcosting sheet'!X444</f>
        <v>0</v>
      </c>
      <c r="Q444" s="428">
        <f>'Annexure IV-Vcosting sheet'!Y444</f>
        <v>0</v>
      </c>
      <c r="R444" s="428">
        <f>'Annexure IV-Vcosting sheet'!AB444</f>
        <v>0</v>
      </c>
      <c r="S444" s="478">
        <f>'Annexure IV-Vcosting sheet'!AC444</f>
        <v>0</v>
      </c>
      <c r="T444" s="428">
        <f>'Annexure IV-Vcosting sheet'!AD444</f>
        <v>0</v>
      </c>
      <c r="U444" s="478">
        <f>'Annexure IV-Vcosting sheet'!AE444</f>
        <v>0</v>
      </c>
      <c r="V444" s="428">
        <f>'Annexure IV-Vcosting sheet'!AF444</f>
        <v>0</v>
      </c>
      <c r="W444" s="444" t="s">
        <v>569</v>
      </c>
    </row>
    <row r="445" spans="1:23" ht="18">
      <c r="A445" s="457">
        <f t="shared" si="49"/>
        <v>26.300000000000008</v>
      </c>
      <c r="B445" s="444" t="s">
        <v>65</v>
      </c>
      <c r="C445" s="478">
        <f>'Annexure IV-Vcosting sheet'!C445</f>
        <v>0</v>
      </c>
      <c r="D445" s="428">
        <f>'Annexure IV-Vcosting sheet'!D445</f>
        <v>0</v>
      </c>
      <c r="E445" s="478">
        <f>'Annexure IV-Vcosting sheet'!I445</f>
        <v>0</v>
      </c>
      <c r="F445" s="428">
        <f>'Annexure IV-Vcosting sheet'!J445</f>
        <v>0</v>
      </c>
      <c r="G445" s="469">
        <f>'Annexure IV-Vcosting sheet'!K445</f>
        <v>0</v>
      </c>
      <c r="H445" s="469">
        <f>'Annexure IV-Vcosting sheet'!L445</f>
        <v>0</v>
      </c>
      <c r="I445" s="478">
        <f>'Annexure IV-Vcosting sheet'!O445</f>
        <v>0</v>
      </c>
      <c r="J445" s="428">
        <f>'Annexure IV-Vcosting sheet'!P445</f>
        <v>0</v>
      </c>
      <c r="K445" s="428">
        <f>'Annexure IV-Vcosting sheet'!S445</f>
        <v>3</v>
      </c>
      <c r="L445" s="478">
        <f>'Annexure IV-Vcosting sheet'!T445</f>
        <v>0</v>
      </c>
      <c r="M445" s="428">
        <f>'Annexure IV-Vcosting sheet'!U445</f>
        <v>3</v>
      </c>
      <c r="N445" s="478">
        <f>'Annexure IV-Vcosting sheet'!V445</f>
        <v>0</v>
      </c>
      <c r="O445" s="428">
        <f>'Annexure IV-Vcosting sheet'!W445</f>
        <v>3</v>
      </c>
      <c r="P445" s="478">
        <f>'Annexure IV-Vcosting sheet'!X445</f>
        <v>0</v>
      </c>
      <c r="Q445" s="428">
        <f>'Annexure IV-Vcosting sheet'!Y445</f>
        <v>0</v>
      </c>
      <c r="R445" s="428">
        <f>'Annexure IV-Vcosting sheet'!AB445</f>
        <v>0</v>
      </c>
      <c r="S445" s="478">
        <f>'Annexure IV-Vcosting sheet'!AC445</f>
        <v>0</v>
      </c>
      <c r="T445" s="428">
        <f>'Annexure IV-Vcosting sheet'!AD445</f>
        <v>0</v>
      </c>
      <c r="U445" s="478">
        <f>'Annexure IV-Vcosting sheet'!AE445</f>
        <v>0</v>
      </c>
      <c r="V445" s="428">
        <f>'Annexure IV-Vcosting sheet'!AF445</f>
        <v>0</v>
      </c>
      <c r="W445" s="444" t="s">
        <v>569</v>
      </c>
    </row>
    <row r="446" spans="1:23">
      <c r="A446" s="457">
        <f t="shared" si="49"/>
        <v>26.310000000000009</v>
      </c>
      <c r="B446" s="444" t="s">
        <v>277</v>
      </c>
      <c r="C446" s="478">
        <f>'Annexure IV-Vcosting sheet'!C446</f>
        <v>0</v>
      </c>
      <c r="D446" s="428">
        <f>'Annexure IV-Vcosting sheet'!D446</f>
        <v>0</v>
      </c>
      <c r="E446" s="478">
        <f>'Annexure IV-Vcosting sheet'!I446</f>
        <v>0</v>
      </c>
      <c r="F446" s="428">
        <f>'Annexure IV-Vcosting sheet'!J446</f>
        <v>0</v>
      </c>
      <c r="G446" s="469">
        <f>'Annexure IV-Vcosting sheet'!K446</f>
        <v>0</v>
      </c>
      <c r="H446" s="469">
        <f>'Annexure IV-Vcosting sheet'!L446</f>
        <v>0</v>
      </c>
      <c r="I446" s="478">
        <f>'Annexure IV-Vcosting sheet'!O446</f>
        <v>0</v>
      </c>
      <c r="J446" s="428">
        <f>'Annexure IV-Vcosting sheet'!P446</f>
        <v>0</v>
      </c>
      <c r="K446" s="428">
        <f>'Annexure IV-Vcosting sheet'!S446</f>
        <v>0</v>
      </c>
      <c r="L446" s="478">
        <f>'Annexure IV-Vcosting sheet'!T446</f>
        <v>0</v>
      </c>
      <c r="M446" s="428">
        <f>'Annexure IV-Vcosting sheet'!U446</f>
        <v>0</v>
      </c>
      <c r="N446" s="478">
        <f>'Annexure IV-Vcosting sheet'!V446</f>
        <v>0</v>
      </c>
      <c r="O446" s="428">
        <f>'Annexure IV-Vcosting sheet'!W446</f>
        <v>0</v>
      </c>
      <c r="P446" s="478">
        <f>'Annexure IV-Vcosting sheet'!X446</f>
        <v>0</v>
      </c>
      <c r="Q446" s="428">
        <f>'Annexure IV-Vcosting sheet'!Y446</f>
        <v>0</v>
      </c>
      <c r="R446" s="428">
        <f>'Annexure IV-Vcosting sheet'!AB446</f>
        <v>0</v>
      </c>
      <c r="S446" s="478">
        <f>'Annexure IV-Vcosting sheet'!AC446</f>
        <v>0</v>
      </c>
      <c r="T446" s="428">
        <f>'Annexure IV-Vcosting sheet'!AD446</f>
        <v>0</v>
      </c>
      <c r="U446" s="478">
        <f>'Annexure IV-Vcosting sheet'!AE446</f>
        <v>0</v>
      </c>
      <c r="V446" s="428">
        <f>'Annexure IV-Vcosting sheet'!AF446</f>
        <v>0</v>
      </c>
      <c r="W446" s="444"/>
    </row>
    <row r="447" spans="1:23" ht="18">
      <c r="A447" s="457">
        <f t="shared" si="49"/>
        <v>26.320000000000011</v>
      </c>
      <c r="B447" s="444" t="s">
        <v>30</v>
      </c>
      <c r="C447" s="478">
        <f>'Annexure IV-Vcosting sheet'!C447</f>
        <v>0</v>
      </c>
      <c r="D447" s="428">
        <f>'Annexure IV-Vcosting sheet'!D447</f>
        <v>0</v>
      </c>
      <c r="E447" s="478">
        <f>'Annexure IV-Vcosting sheet'!I447</f>
        <v>0</v>
      </c>
      <c r="F447" s="428">
        <f>'Annexure IV-Vcosting sheet'!J447</f>
        <v>0</v>
      </c>
      <c r="G447" s="469">
        <f>'Annexure IV-Vcosting sheet'!K447</f>
        <v>0</v>
      </c>
      <c r="H447" s="469">
        <f>'Annexure IV-Vcosting sheet'!L447</f>
        <v>0</v>
      </c>
      <c r="I447" s="478">
        <f>'Annexure IV-Vcosting sheet'!O447</f>
        <v>0</v>
      </c>
      <c r="J447" s="428">
        <f>'Annexure IV-Vcosting sheet'!P447</f>
        <v>0</v>
      </c>
      <c r="K447" s="428">
        <f>'Annexure IV-Vcosting sheet'!S447</f>
        <v>0.375</v>
      </c>
      <c r="L447" s="478">
        <f>'Annexure IV-Vcosting sheet'!T447</f>
        <v>1</v>
      </c>
      <c r="M447" s="428">
        <f>'Annexure IV-Vcosting sheet'!U447</f>
        <v>0.375</v>
      </c>
      <c r="N447" s="478">
        <f>'Annexure IV-Vcosting sheet'!V447</f>
        <v>1</v>
      </c>
      <c r="O447" s="428">
        <f>'Annexure IV-Vcosting sheet'!W447</f>
        <v>0.375</v>
      </c>
      <c r="P447" s="478">
        <f>'Annexure IV-Vcosting sheet'!X447</f>
        <v>0</v>
      </c>
      <c r="Q447" s="428">
        <f>'Annexure IV-Vcosting sheet'!Y447</f>
        <v>0</v>
      </c>
      <c r="R447" s="428">
        <f>'Annexure IV-Vcosting sheet'!AB447</f>
        <v>0.375</v>
      </c>
      <c r="S447" s="478">
        <f>'Annexure IV-Vcosting sheet'!AC447</f>
        <v>1</v>
      </c>
      <c r="T447" s="428">
        <f>'Annexure IV-Vcosting sheet'!AD447</f>
        <v>0.375</v>
      </c>
      <c r="U447" s="478">
        <f>'Annexure IV-Vcosting sheet'!AE447</f>
        <v>1</v>
      </c>
      <c r="V447" s="428">
        <f>'Annexure IV-Vcosting sheet'!AF447</f>
        <v>0.375</v>
      </c>
      <c r="W447" s="444"/>
    </row>
    <row r="448" spans="1:23" ht="18">
      <c r="A448" s="468"/>
      <c r="B448" s="446" t="s">
        <v>299</v>
      </c>
      <c r="C448" s="478">
        <f>'Annexure IV-Vcosting sheet'!C448</f>
        <v>0</v>
      </c>
      <c r="D448" s="428">
        <f>'Annexure IV-Vcosting sheet'!D448</f>
        <v>0</v>
      </c>
      <c r="E448" s="478">
        <f>'Annexure IV-Vcosting sheet'!I448</f>
        <v>0</v>
      </c>
      <c r="F448" s="428">
        <f>'Annexure IV-Vcosting sheet'!J448</f>
        <v>0</v>
      </c>
      <c r="G448" s="469">
        <f>'Annexure IV-Vcosting sheet'!K448</f>
        <v>0</v>
      </c>
      <c r="H448" s="469">
        <f>'Annexure IV-Vcosting sheet'!L448</f>
        <v>0</v>
      </c>
      <c r="I448" s="478">
        <f>'Annexure IV-Vcosting sheet'!O448</f>
        <v>0</v>
      </c>
      <c r="J448" s="428">
        <f>'Annexure IV-Vcosting sheet'!P448</f>
        <v>0</v>
      </c>
      <c r="K448" s="428">
        <f>'Annexure IV-Vcosting sheet'!S448</f>
        <v>0</v>
      </c>
      <c r="L448" s="478">
        <f>'Annexure IV-Vcosting sheet'!T448</f>
        <v>1</v>
      </c>
      <c r="M448" s="428">
        <f>'Annexure IV-Vcosting sheet'!U448</f>
        <v>5.375</v>
      </c>
      <c r="N448" s="478">
        <f>'Annexure IV-Vcosting sheet'!V448</f>
        <v>1</v>
      </c>
      <c r="O448" s="428">
        <f>'Annexure IV-Vcosting sheet'!W448</f>
        <v>5.375</v>
      </c>
      <c r="P448" s="478">
        <f>'Annexure IV-Vcosting sheet'!X448</f>
        <v>0</v>
      </c>
      <c r="Q448" s="428">
        <f>'Annexure IV-Vcosting sheet'!Y448</f>
        <v>0</v>
      </c>
      <c r="R448" s="428">
        <f>'Annexure IV-Vcosting sheet'!AB448</f>
        <v>0</v>
      </c>
      <c r="S448" s="478">
        <f>'Annexure IV-Vcosting sheet'!AC448</f>
        <v>1</v>
      </c>
      <c r="T448" s="428">
        <f>'Annexure IV-Vcosting sheet'!AD448</f>
        <v>0.375</v>
      </c>
      <c r="U448" s="478">
        <f>'Annexure IV-Vcosting sheet'!AE448</f>
        <v>1</v>
      </c>
      <c r="V448" s="428">
        <f>'Annexure IV-Vcosting sheet'!AF448</f>
        <v>0.375</v>
      </c>
      <c r="W448" s="446"/>
    </row>
    <row r="449" spans="1:23">
      <c r="A449" s="468"/>
      <c r="B449" s="446" t="s">
        <v>300</v>
      </c>
      <c r="C449" s="478">
        <f>'Annexure IV-Vcosting sheet'!C449</f>
        <v>0</v>
      </c>
      <c r="D449" s="428">
        <f>'Annexure IV-Vcosting sheet'!D449</f>
        <v>0</v>
      </c>
      <c r="E449" s="478">
        <f>'Annexure IV-Vcosting sheet'!I449</f>
        <v>0</v>
      </c>
      <c r="F449" s="428">
        <f>'Annexure IV-Vcosting sheet'!J449</f>
        <v>0</v>
      </c>
      <c r="G449" s="469">
        <f>'Annexure IV-Vcosting sheet'!K449</f>
        <v>0</v>
      </c>
      <c r="H449" s="469">
        <f>'Annexure IV-Vcosting sheet'!L449</f>
        <v>0</v>
      </c>
      <c r="I449" s="478">
        <f>'Annexure IV-Vcosting sheet'!O449</f>
        <v>0</v>
      </c>
      <c r="J449" s="428">
        <f>'Annexure IV-Vcosting sheet'!P449</f>
        <v>0</v>
      </c>
      <c r="K449" s="428">
        <f>'Annexure IV-Vcosting sheet'!S449</f>
        <v>0</v>
      </c>
      <c r="L449" s="478">
        <f>'Annexure IV-Vcosting sheet'!T449</f>
        <v>0</v>
      </c>
      <c r="M449" s="428">
        <f>'Annexure IV-Vcosting sheet'!U449</f>
        <v>0</v>
      </c>
      <c r="N449" s="478">
        <f>'Annexure IV-Vcosting sheet'!V449</f>
        <v>0</v>
      </c>
      <c r="O449" s="428">
        <f>'Annexure IV-Vcosting sheet'!W449</f>
        <v>0</v>
      </c>
      <c r="P449" s="478">
        <f>'Annexure IV-Vcosting sheet'!X449</f>
        <v>0</v>
      </c>
      <c r="Q449" s="428">
        <f>'Annexure IV-Vcosting sheet'!Y449</f>
        <v>0</v>
      </c>
      <c r="R449" s="428">
        <f>'Annexure IV-Vcosting sheet'!AB449</f>
        <v>0</v>
      </c>
      <c r="S449" s="478">
        <f>'Annexure IV-Vcosting sheet'!AC449</f>
        <v>0</v>
      </c>
      <c r="T449" s="428">
        <f>'Annexure IV-Vcosting sheet'!AD449</f>
        <v>0</v>
      </c>
      <c r="U449" s="478">
        <f>'Annexure IV-Vcosting sheet'!AE449</f>
        <v>0</v>
      </c>
      <c r="V449" s="428">
        <f>'Annexure IV-Vcosting sheet'!AF449</f>
        <v>0</v>
      </c>
      <c r="W449" s="446"/>
    </row>
    <row r="450" spans="1:23" ht="18">
      <c r="A450" s="428">
        <v>26.33</v>
      </c>
      <c r="B450" s="440" t="s">
        <v>69</v>
      </c>
      <c r="C450" s="478">
        <f>'Annexure IV-Vcosting sheet'!C450</f>
        <v>1</v>
      </c>
      <c r="D450" s="428">
        <f>'Annexure IV-Vcosting sheet'!D450</f>
        <v>9</v>
      </c>
      <c r="E450" s="478">
        <f>'Annexure IV-Vcosting sheet'!I450</f>
        <v>0</v>
      </c>
      <c r="F450" s="428">
        <f>'Annexure IV-Vcosting sheet'!J450</f>
        <v>0.48</v>
      </c>
      <c r="G450" s="479">
        <f>E450/C450</f>
        <v>0</v>
      </c>
      <c r="H450" s="479">
        <f>F450/D450</f>
        <v>5.333333333333333E-2</v>
      </c>
      <c r="I450" s="478">
        <f>'Annexure IV-Vcosting sheet'!O450</f>
        <v>0</v>
      </c>
      <c r="J450" s="428">
        <f>'Annexure IV-Vcosting sheet'!P450</f>
        <v>0</v>
      </c>
      <c r="K450" s="428">
        <f>'Annexure IV-Vcosting sheet'!S450</f>
        <v>9</v>
      </c>
      <c r="L450" s="478">
        <f>'Annexure IV-Vcosting sheet'!T450</f>
        <v>1</v>
      </c>
      <c r="M450" s="428">
        <f>'Annexure IV-Vcosting sheet'!U450</f>
        <v>9</v>
      </c>
      <c r="N450" s="478">
        <f>'Annexure IV-Vcosting sheet'!V450</f>
        <v>1</v>
      </c>
      <c r="O450" s="428">
        <f>'Annexure IV-Vcosting sheet'!W450</f>
        <v>9</v>
      </c>
      <c r="P450" s="478">
        <f>'Annexure IV-Vcosting sheet'!X450</f>
        <v>0</v>
      </c>
      <c r="Q450" s="428">
        <f>'Annexure IV-Vcosting sheet'!Y450</f>
        <v>0</v>
      </c>
      <c r="R450" s="428">
        <f>'Annexure IV-Vcosting sheet'!AB450</f>
        <v>9</v>
      </c>
      <c r="S450" s="478">
        <f>'Annexure IV-Vcosting sheet'!AC450</f>
        <v>1</v>
      </c>
      <c r="T450" s="428">
        <f>'Annexure IV-Vcosting sheet'!AD450</f>
        <v>9</v>
      </c>
      <c r="U450" s="478">
        <f>'Annexure IV-Vcosting sheet'!AE450</f>
        <v>1</v>
      </c>
      <c r="V450" s="428">
        <f>'Annexure IV-Vcosting sheet'!AF450</f>
        <v>9</v>
      </c>
      <c r="W450" s="440"/>
    </row>
    <row r="451" spans="1:23">
      <c r="A451" s="457">
        <f t="shared" ref="A451:A453" si="50">+A450+0.01</f>
        <v>26.34</v>
      </c>
      <c r="B451" s="440" t="s">
        <v>34</v>
      </c>
      <c r="C451" s="478">
        <f>'Annexure IV-Vcosting sheet'!C451</f>
        <v>1</v>
      </c>
      <c r="D451" s="428">
        <f>'Annexure IV-Vcosting sheet'!D451</f>
        <v>0.6</v>
      </c>
      <c r="E451" s="478">
        <f>'Annexure IV-Vcosting sheet'!I451</f>
        <v>0</v>
      </c>
      <c r="F451" s="428">
        <f>'Annexure IV-Vcosting sheet'!J451</f>
        <v>0.53</v>
      </c>
      <c r="G451" s="479">
        <f>E451/C451</f>
        <v>0</v>
      </c>
      <c r="H451" s="479">
        <f>F451/D451</f>
        <v>0.88333333333333341</v>
      </c>
      <c r="I451" s="478">
        <f>'Annexure IV-Vcosting sheet'!O451</f>
        <v>0</v>
      </c>
      <c r="J451" s="428">
        <f>'Annexure IV-Vcosting sheet'!P451</f>
        <v>0</v>
      </c>
      <c r="K451" s="428">
        <f>'Annexure IV-Vcosting sheet'!S451</f>
        <v>0.6</v>
      </c>
      <c r="L451" s="478">
        <f>'Annexure IV-Vcosting sheet'!T451</f>
        <v>1</v>
      </c>
      <c r="M451" s="428">
        <f>'Annexure IV-Vcosting sheet'!U451</f>
        <v>0.6</v>
      </c>
      <c r="N451" s="478">
        <f>'Annexure IV-Vcosting sheet'!V451</f>
        <v>1</v>
      </c>
      <c r="O451" s="428">
        <f>'Annexure IV-Vcosting sheet'!W451</f>
        <v>0.6</v>
      </c>
      <c r="P451" s="478">
        <f>'Annexure IV-Vcosting sheet'!X451</f>
        <v>0</v>
      </c>
      <c r="Q451" s="428">
        <f>'Annexure IV-Vcosting sheet'!Y451</f>
        <v>0</v>
      </c>
      <c r="R451" s="428">
        <f>'Annexure IV-Vcosting sheet'!AB451</f>
        <v>0.6</v>
      </c>
      <c r="S451" s="478">
        <f>'Annexure IV-Vcosting sheet'!AC451</f>
        <v>1</v>
      </c>
      <c r="T451" s="428">
        <f>'Annexure IV-Vcosting sheet'!AD451</f>
        <v>0.6</v>
      </c>
      <c r="U451" s="478">
        <f>'Annexure IV-Vcosting sheet'!AE451</f>
        <v>1</v>
      </c>
      <c r="V451" s="428">
        <f>'Annexure IV-Vcosting sheet'!AF451</f>
        <v>0.6</v>
      </c>
      <c r="W451" s="440"/>
    </row>
    <row r="452" spans="1:23" ht="27">
      <c r="A452" s="457">
        <f t="shared" si="50"/>
        <v>26.35</v>
      </c>
      <c r="B452" s="434" t="s">
        <v>301</v>
      </c>
      <c r="C452" s="478">
        <f>'Annexure IV-Vcosting sheet'!C452</f>
        <v>1</v>
      </c>
      <c r="D452" s="428">
        <f>'Annexure IV-Vcosting sheet'!D452</f>
        <v>0.5</v>
      </c>
      <c r="E452" s="478">
        <f>'Annexure IV-Vcosting sheet'!I452</f>
        <v>0</v>
      </c>
      <c r="F452" s="428">
        <f>'Annexure IV-Vcosting sheet'!J452</f>
        <v>0</v>
      </c>
      <c r="G452" s="469">
        <f>'Annexure IV-Vcosting sheet'!K452</f>
        <v>0</v>
      </c>
      <c r="H452" s="469">
        <f>'Annexure IV-Vcosting sheet'!L452</f>
        <v>0</v>
      </c>
      <c r="I452" s="478">
        <f>'Annexure IV-Vcosting sheet'!O452</f>
        <v>0</v>
      </c>
      <c r="J452" s="428">
        <f>'Annexure IV-Vcosting sheet'!P452</f>
        <v>0</v>
      </c>
      <c r="K452" s="428">
        <f>'Annexure IV-Vcosting sheet'!S452</f>
        <v>0.5</v>
      </c>
      <c r="L452" s="478">
        <f>'Annexure IV-Vcosting sheet'!T452</f>
        <v>1</v>
      </c>
      <c r="M452" s="428">
        <f>'Annexure IV-Vcosting sheet'!U452</f>
        <v>0.5</v>
      </c>
      <c r="N452" s="478">
        <f>'Annexure IV-Vcosting sheet'!V452</f>
        <v>1</v>
      </c>
      <c r="O452" s="428">
        <f>'Annexure IV-Vcosting sheet'!W452</f>
        <v>0.5</v>
      </c>
      <c r="P452" s="478">
        <f>'Annexure IV-Vcosting sheet'!X452</f>
        <v>0</v>
      </c>
      <c r="Q452" s="428">
        <f>'Annexure IV-Vcosting sheet'!Y452</f>
        <v>0</v>
      </c>
      <c r="R452" s="428">
        <f>'Annexure IV-Vcosting sheet'!AB452</f>
        <v>0.5</v>
      </c>
      <c r="S452" s="478">
        <f>'Annexure IV-Vcosting sheet'!AC452</f>
        <v>1</v>
      </c>
      <c r="T452" s="428">
        <f>'Annexure IV-Vcosting sheet'!AD452</f>
        <v>0.5</v>
      </c>
      <c r="U452" s="478">
        <f>'Annexure IV-Vcosting sheet'!AE452</f>
        <v>1</v>
      </c>
      <c r="V452" s="428">
        <f>'Annexure IV-Vcosting sheet'!AF452</f>
        <v>0.5</v>
      </c>
      <c r="W452" s="440"/>
    </row>
    <row r="453" spans="1:23">
      <c r="A453" s="457">
        <f t="shared" si="50"/>
        <v>26.360000000000003</v>
      </c>
      <c r="B453" s="440" t="s">
        <v>71</v>
      </c>
      <c r="C453" s="478">
        <f>'Annexure IV-Vcosting sheet'!C453</f>
        <v>0</v>
      </c>
      <c r="D453" s="428">
        <f>'Annexure IV-Vcosting sheet'!D453</f>
        <v>0</v>
      </c>
      <c r="E453" s="478">
        <f>'Annexure IV-Vcosting sheet'!I453</f>
        <v>0</v>
      </c>
      <c r="F453" s="428">
        <f>'Annexure IV-Vcosting sheet'!J453</f>
        <v>0</v>
      </c>
      <c r="G453" s="469">
        <f>'Annexure IV-Vcosting sheet'!K453</f>
        <v>0</v>
      </c>
      <c r="H453" s="469">
        <f>'Annexure IV-Vcosting sheet'!L453</f>
        <v>0</v>
      </c>
      <c r="I453" s="478">
        <f>'Annexure IV-Vcosting sheet'!O453</f>
        <v>0</v>
      </c>
      <c r="J453" s="428">
        <f>'Annexure IV-Vcosting sheet'!P453</f>
        <v>0</v>
      </c>
      <c r="K453" s="428">
        <f>'Annexure IV-Vcosting sheet'!S453</f>
        <v>0</v>
      </c>
      <c r="L453" s="478">
        <f>'Annexure IV-Vcosting sheet'!T453</f>
        <v>0</v>
      </c>
      <c r="M453" s="428">
        <f>'Annexure IV-Vcosting sheet'!U453</f>
        <v>0</v>
      </c>
      <c r="N453" s="478">
        <f>'Annexure IV-Vcosting sheet'!V453</f>
        <v>0</v>
      </c>
      <c r="O453" s="428">
        <f>'Annexure IV-Vcosting sheet'!W453</f>
        <v>0</v>
      </c>
      <c r="P453" s="478">
        <f>'Annexure IV-Vcosting sheet'!X453</f>
        <v>0</v>
      </c>
      <c r="Q453" s="428">
        <f>'Annexure IV-Vcosting sheet'!Y453</f>
        <v>0</v>
      </c>
      <c r="R453" s="428">
        <f>'Annexure IV-Vcosting sheet'!AB453</f>
        <v>0</v>
      </c>
      <c r="S453" s="478">
        <f>'Annexure IV-Vcosting sheet'!AC453</f>
        <v>0</v>
      </c>
      <c r="T453" s="428">
        <f>'Annexure IV-Vcosting sheet'!AD453</f>
        <v>0</v>
      </c>
      <c r="U453" s="478">
        <f>'Annexure IV-Vcosting sheet'!AE453</f>
        <v>0</v>
      </c>
      <c r="V453" s="428">
        <f>'Annexure IV-Vcosting sheet'!AF453</f>
        <v>0</v>
      </c>
      <c r="W453" s="440"/>
    </row>
    <row r="454" spans="1:23">
      <c r="A454" s="428" t="s">
        <v>37</v>
      </c>
      <c r="B454" s="440" t="s">
        <v>38</v>
      </c>
      <c r="C454" s="478">
        <f>'Annexure IV-Vcosting sheet'!C454</f>
        <v>1</v>
      </c>
      <c r="D454" s="428">
        <f>'Annexure IV-Vcosting sheet'!D454</f>
        <v>3</v>
      </c>
      <c r="E454" s="478">
        <f>'Annexure IV-Vcosting sheet'!I454</f>
        <v>0</v>
      </c>
      <c r="F454" s="428">
        <f>'Annexure IV-Vcosting sheet'!J454</f>
        <v>1.85</v>
      </c>
      <c r="G454" s="479">
        <f t="shared" ref="G454:G455" si="51">E454/C454</f>
        <v>0</v>
      </c>
      <c r="H454" s="479">
        <f t="shared" ref="H454:H455" si="52">F454/D454</f>
        <v>0.6166666666666667</v>
      </c>
      <c r="I454" s="478">
        <f>'Annexure IV-Vcosting sheet'!O454</f>
        <v>0</v>
      </c>
      <c r="J454" s="428">
        <f>'Annexure IV-Vcosting sheet'!P454</f>
        <v>0</v>
      </c>
      <c r="K454" s="428">
        <f>'Annexure IV-Vcosting sheet'!S454</f>
        <v>4.43</v>
      </c>
      <c r="L454" s="478">
        <f>'Annexure IV-Vcosting sheet'!T454</f>
        <v>1</v>
      </c>
      <c r="M454" s="428">
        <f>'Annexure IV-Vcosting sheet'!U454</f>
        <v>4.43</v>
      </c>
      <c r="N454" s="478">
        <f>'Annexure IV-Vcosting sheet'!V454</f>
        <v>1</v>
      </c>
      <c r="O454" s="428">
        <f>'Annexure IV-Vcosting sheet'!W454</f>
        <v>4.43</v>
      </c>
      <c r="P454" s="478">
        <f>'Annexure IV-Vcosting sheet'!X454</f>
        <v>0</v>
      </c>
      <c r="Q454" s="428">
        <f>'Annexure IV-Vcosting sheet'!Y454</f>
        <v>0</v>
      </c>
      <c r="R454" s="428">
        <f>'Annexure IV-Vcosting sheet'!AB454</f>
        <v>3</v>
      </c>
      <c r="S454" s="478">
        <f>'Annexure IV-Vcosting sheet'!AC454</f>
        <v>1</v>
      </c>
      <c r="T454" s="428">
        <f>'Annexure IV-Vcosting sheet'!AD454</f>
        <v>3</v>
      </c>
      <c r="U454" s="478">
        <f>'Annexure IV-Vcosting sheet'!AE454</f>
        <v>1</v>
      </c>
      <c r="V454" s="428">
        <f>'Annexure IV-Vcosting sheet'!AF454</f>
        <v>3</v>
      </c>
      <c r="W454" s="440"/>
    </row>
    <row r="455" spans="1:23" ht="18">
      <c r="A455" s="428" t="s">
        <v>39</v>
      </c>
      <c r="B455" s="440" t="s">
        <v>340</v>
      </c>
      <c r="C455" s="478">
        <f>'Annexure IV-Vcosting sheet'!C455</f>
        <v>1</v>
      </c>
      <c r="D455" s="428">
        <f>'Annexure IV-Vcosting sheet'!D455</f>
        <v>4.8</v>
      </c>
      <c r="E455" s="478">
        <f>'Annexure IV-Vcosting sheet'!I455</f>
        <v>0</v>
      </c>
      <c r="F455" s="428">
        <f>'Annexure IV-Vcosting sheet'!J455</f>
        <v>1.83</v>
      </c>
      <c r="G455" s="479">
        <f t="shared" si="51"/>
        <v>0</v>
      </c>
      <c r="H455" s="479">
        <f t="shared" si="52"/>
        <v>0.38125000000000003</v>
      </c>
      <c r="I455" s="478">
        <f>'Annexure IV-Vcosting sheet'!O455</f>
        <v>0</v>
      </c>
      <c r="J455" s="428">
        <f>'Annexure IV-Vcosting sheet'!P455</f>
        <v>0</v>
      </c>
      <c r="K455" s="428">
        <f>'Annexure IV-Vcosting sheet'!S455</f>
        <v>7.6669999999999998</v>
      </c>
      <c r="L455" s="478">
        <f>'Annexure IV-Vcosting sheet'!T455</f>
        <v>1</v>
      </c>
      <c r="M455" s="428">
        <f>'Annexure IV-Vcosting sheet'!U455</f>
        <v>7.6669999999999998</v>
      </c>
      <c r="N455" s="478">
        <f>'Annexure IV-Vcosting sheet'!V455</f>
        <v>1</v>
      </c>
      <c r="O455" s="428">
        <f>'Annexure IV-Vcosting sheet'!W455</f>
        <v>7.6669999999999998</v>
      </c>
      <c r="P455" s="478">
        <f>'Annexure IV-Vcosting sheet'!X455</f>
        <v>0</v>
      </c>
      <c r="Q455" s="428">
        <f>'Annexure IV-Vcosting sheet'!Y455</f>
        <v>0</v>
      </c>
      <c r="R455" s="428">
        <f>'Annexure IV-Vcosting sheet'!AB455</f>
        <v>4.8</v>
      </c>
      <c r="S455" s="478">
        <f>'Annexure IV-Vcosting sheet'!AC455</f>
        <v>1</v>
      </c>
      <c r="T455" s="428">
        <f>'Annexure IV-Vcosting sheet'!AD455</f>
        <v>4.8</v>
      </c>
      <c r="U455" s="478">
        <f>'Annexure IV-Vcosting sheet'!AE455</f>
        <v>1</v>
      </c>
      <c r="V455" s="428">
        <f>'Annexure IV-Vcosting sheet'!AF455</f>
        <v>4.8</v>
      </c>
      <c r="W455" s="440"/>
    </row>
    <row r="456" spans="1:23" ht="36">
      <c r="A456" s="428" t="s">
        <v>41</v>
      </c>
      <c r="B456" s="440" t="s">
        <v>42</v>
      </c>
      <c r="C456" s="478">
        <f>'Annexure IV-Vcosting sheet'!C456</f>
        <v>0</v>
      </c>
      <c r="D456" s="428">
        <f>'Annexure IV-Vcosting sheet'!D456</f>
        <v>0</v>
      </c>
      <c r="E456" s="478">
        <f>'Annexure IV-Vcosting sheet'!I456</f>
        <v>0</v>
      </c>
      <c r="F456" s="428">
        <f>'Annexure IV-Vcosting sheet'!J456</f>
        <v>0</v>
      </c>
      <c r="G456" s="469">
        <f>'Annexure IV-Vcosting sheet'!K456</f>
        <v>0</v>
      </c>
      <c r="H456" s="469">
        <f>'Annexure IV-Vcosting sheet'!L456</f>
        <v>0</v>
      </c>
      <c r="I456" s="478">
        <f>'Annexure IV-Vcosting sheet'!O456</f>
        <v>0</v>
      </c>
      <c r="J456" s="428">
        <f>'Annexure IV-Vcosting sheet'!P456</f>
        <v>0</v>
      </c>
      <c r="K456" s="428">
        <f>'Annexure IV-Vcosting sheet'!S456</f>
        <v>0</v>
      </c>
      <c r="L456" s="478">
        <f>'Annexure IV-Vcosting sheet'!T456</f>
        <v>0</v>
      </c>
      <c r="M456" s="428">
        <f>'Annexure IV-Vcosting sheet'!U456</f>
        <v>0</v>
      </c>
      <c r="N456" s="478">
        <f>'Annexure IV-Vcosting sheet'!V456</f>
        <v>0</v>
      </c>
      <c r="O456" s="428">
        <f>'Annexure IV-Vcosting sheet'!W456</f>
        <v>0</v>
      </c>
      <c r="P456" s="478">
        <f>'Annexure IV-Vcosting sheet'!X456</f>
        <v>0</v>
      </c>
      <c r="Q456" s="428">
        <f>'Annexure IV-Vcosting sheet'!Y456</f>
        <v>0</v>
      </c>
      <c r="R456" s="428">
        <f>'Annexure IV-Vcosting sheet'!AB456</f>
        <v>0</v>
      </c>
      <c r="S456" s="478">
        <f>'Annexure IV-Vcosting sheet'!AC456</f>
        <v>0</v>
      </c>
      <c r="T456" s="428">
        <f>'Annexure IV-Vcosting sheet'!AD456</f>
        <v>0</v>
      </c>
      <c r="U456" s="478">
        <f>'Annexure IV-Vcosting sheet'!AE456</f>
        <v>0</v>
      </c>
      <c r="V456" s="428">
        <f>'Annexure IV-Vcosting sheet'!AF456</f>
        <v>0</v>
      </c>
      <c r="W456" s="440"/>
    </row>
    <row r="457" spans="1:23" ht="18">
      <c r="A457" s="428" t="s">
        <v>43</v>
      </c>
      <c r="B457" s="440" t="s">
        <v>302</v>
      </c>
      <c r="C457" s="478">
        <f>'Annexure IV-Vcosting sheet'!C457</f>
        <v>0</v>
      </c>
      <c r="D457" s="428">
        <f>'Annexure IV-Vcosting sheet'!D457</f>
        <v>0</v>
      </c>
      <c r="E457" s="478">
        <f>'Annexure IV-Vcosting sheet'!I457</f>
        <v>0</v>
      </c>
      <c r="F457" s="428">
        <f>'Annexure IV-Vcosting sheet'!J457</f>
        <v>0</v>
      </c>
      <c r="G457" s="469">
        <f>'Annexure IV-Vcosting sheet'!K457</f>
        <v>0</v>
      </c>
      <c r="H457" s="469">
        <f>'Annexure IV-Vcosting sheet'!L457</f>
        <v>0</v>
      </c>
      <c r="I457" s="478">
        <f>'Annexure IV-Vcosting sheet'!O457</f>
        <v>0</v>
      </c>
      <c r="J457" s="428">
        <f>'Annexure IV-Vcosting sheet'!P457</f>
        <v>0</v>
      </c>
      <c r="K457" s="428">
        <f>'Annexure IV-Vcosting sheet'!S457</f>
        <v>3.6</v>
      </c>
      <c r="L457" s="478">
        <f>'Annexure IV-Vcosting sheet'!T457</f>
        <v>1</v>
      </c>
      <c r="M457" s="428">
        <f>'Annexure IV-Vcosting sheet'!U457</f>
        <v>3.6</v>
      </c>
      <c r="N457" s="478">
        <f>'Annexure IV-Vcosting sheet'!V457</f>
        <v>1</v>
      </c>
      <c r="O457" s="428">
        <f>'Annexure IV-Vcosting sheet'!W457</f>
        <v>3.6</v>
      </c>
      <c r="P457" s="478">
        <f>'Annexure IV-Vcosting sheet'!X457</f>
        <v>0</v>
      </c>
      <c r="Q457" s="428">
        <f>'Annexure IV-Vcosting sheet'!Y457</f>
        <v>0</v>
      </c>
      <c r="R457" s="428">
        <f>'Annexure IV-Vcosting sheet'!AB457</f>
        <v>0</v>
      </c>
      <c r="S457" s="478">
        <f>'Annexure IV-Vcosting sheet'!AC457</f>
        <v>0</v>
      </c>
      <c r="T457" s="428">
        <f>'Annexure IV-Vcosting sheet'!AD457</f>
        <v>0</v>
      </c>
      <c r="U457" s="478">
        <f>'Annexure IV-Vcosting sheet'!AE457</f>
        <v>0</v>
      </c>
      <c r="V457" s="428">
        <f>'Annexure IV-Vcosting sheet'!AF457</f>
        <v>0</v>
      </c>
      <c r="W457" s="440"/>
    </row>
    <row r="458" spans="1:23" ht="18">
      <c r="A458" s="428" t="s">
        <v>45</v>
      </c>
      <c r="B458" s="440" t="s">
        <v>46</v>
      </c>
      <c r="C458" s="478">
        <f>'Annexure IV-Vcosting sheet'!C458</f>
        <v>0</v>
      </c>
      <c r="D458" s="428">
        <f>'Annexure IV-Vcosting sheet'!D458</f>
        <v>0</v>
      </c>
      <c r="E458" s="478">
        <f>'Annexure IV-Vcosting sheet'!I458</f>
        <v>0</v>
      </c>
      <c r="F458" s="428">
        <f>'Annexure IV-Vcosting sheet'!J458</f>
        <v>0</v>
      </c>
      <c r="G458" s="469">
        <f>'Annexure IV-Vcosting sheet'!K458</f>
        <v>0</v>
      </c>
      <c r="H458" s="469">
        <f>'Annexure IV-Vcosting sheet'!L458</f>
        <v>0</v>
      </c>
      <c r="I458" s="478">
        <f>'Annexure IV-Vcosting sheet'!O458</f>
        <v>0</v>
      </c>
      <c r="J458" s="428">
        <f>'Annexure IV-Vcosting sheet'!P458</f>
        <v>0</v>
      </c>
      <c r="K458" s="428">
        <f>'Annexure IV-Vcosting sheet'!S458</f>
        <v>0</v>
      </c>
      <c r="L458" s="478">
        <f>'Annexure IV-Vcosting sheet'!T458</f>
        <v>0</v>
      </c>
      <c r="M458" s="428">
        <f>'Annexure IV-Vcosting sheet'!U458</f>
        <v>0</v>
      </c>
      <c r="N458" s="478">
        <f>'Annexure IV-Vcosting sheet'!V458</f>
        <v>0</v>
      </c>
      <c r="O458" s="428">
        <f>'Annexure IV-Vcosting sheet'!W458</f>
        <v>0</v>
      </c>
      <c r="P458" s="478">
        <f>'Annexure IV-Vcosting sheet'!X458</f>
        <v>0</v>
      </c>
      <c r="Q458" s="428">
        <f>'Annexure IV-Vcosting sheet'!Y458</f>
        <v>0</v>
      </c>
      <c r="R458" s="428">
        <f>'Annexure IV-Vcosting sheet'!AB458</f>
        <v>0</v>
      </c>
      <c r="S458" s="478">
        <f>'Annexure IV-Vcosting sheet'!AC458</f>
        <v>0</v>
      </c>
      <c r="T458" s="428">
        <f>'Annexure IV-Vcosting sheet'!AD458</f>
        <v>0</v>
      </c>
      <c r="U458" s="478">
        <f>'Annexure IV-Vcosting sheet'!AE458</f>
        <v>0</v>
      </c>
      <c r="V458" s="428">
        <f>'Annexure IV-Vcosting sheet'!AF458</f>
        <v>0</v>
      </c>
      <c r="W458" s="440"/>
    </row>
    <row r="459" spans="1:23" ht="27">
      <c r="A459" s="428" t="s">
        <v>47</v>
      </c>
      <c r="B459" s="440" t="s">
        <v>559</v>
      </c>
      <c r="C459" s="478">
        <f>'Annexure IV-Vcosting sheet'!C459</f>
        <v>1</v>
      </c>
      <c r="D459" s="428">
        <f>'Annexure IV-Vcosting sheet'!D459</f>
        <v>1.2</v>
      </c>
      <c r="E459" s="478">
        <f>'Annexure IV-Vcosting sheet'!I459</f>
        <v>0</v>
      </c>
      <c r="F459" s="428">
        <f>'Annexure IV-Vcosting sheet'!J459</f>
        <v>0.36</v>
      </c>
      <c r="G459" s="479">
        <f t="shared" ref="G459:G470" si="53">E459/C459</f>
        <v>0</v>
      </c>
      <c r="H459" s="479">
        <f t="shared" ref="H459:H472" si="54">F459/D459</f>
        <v>0.3</v>
      </c>
      <c r="I459" s="478">
        <f>'Annexure IV-Vcosting sheet'!O459</f>
        <v>0</v>
      </c>
      <c r="J459" s="428">
        <f>'Annexure IV-Vcosting sheet'!P459</f>
        <v>0</v>
      </c>
      <c r="K459" s="428">
        <f>'Annexure IV-Vcosting sheet'!S459</f>
        <v>3.6</v>
      </c>
      <c r="L459" s="478">
        <f>'Annexure IV-Vcosting sheet'!T459</f>
        <v>1</v>
      </c>
      <c r="M459" s="428">
        <f>'Annexure IV-Vcosting sheet'!U459</f>
        <v>3.6</v>
      </c>
      <c r="N459" s="478">
        <f>'Annexure IV-Vcosting sheet'!V459</f>
        <v>1</v>
      </c>
      <c r="O459" s="428">
        <f>'Annexure IV-Vcosting sheet'!W459</f>
        <v>3.6</v>
      </c>
      <c r="P459" s="478">
        <f>'Annexure IV-Vcosting sheet'!X459</f>
        <v>0</v>
      </c>
      <c r="Q459" s="428">
        <f>'Annexure IV-Vcosting sheet'!Y459</f>
        <v>0</v>
      </c>
      <c r="R459" s="428">
        <f>'Annexure IV-Vcosting sheet'!AB459</f>
        <v>1.2</v>
      </c>
      <c r="S459" s="478">
        <f>'Annexure IV-Vcosting sheet'!AC459</f>
        <v>1</v>
      </c>
      <c r="T459" s="428">
        <f>'Annexure IV-Vcosting sheet'!AD459</f>
        <v>1.2</v>
      </c>
      <c r="U459" s="478">
        <f>'Annexure IV-Vcosting sheet'!AE459</f>
        <v>1</v>
      </c>
      <c r="V459" s="428">
        <f>'Annexure IV-Vcosting sheet'!AF459</f>
        <v>1.2</v>
      </c>
      <c r="W459" s="440"/>
    </row>
    <row r="460" spans="1:23" ht="27">
      <c r="A460" s="428" t="s">
        <v>49</v>
      </c>
      <c r="B460" s="440" t="s">
        <v>558</v>
      </c>
      <c r="C460" s="478">
        <f>'Annexure IV-Vcosting sheet'!C460</f>
        <v>1</v>
      </c>
      <c r="D460" s="428">
        <f>'Annexure IV-Vcosting sheet'!D460</f>
        <v>1.26</v>
      </c>
      <c r="E460" s="478">
        <f>'Annexure IV-Vcosting sheet'!I460</f>
        <v>0</v>
      </c>
      <c r="F460" s="428">
        <f>'Annexure IV-Vcosting sheet'!J460</f>
        <v>0.42</v>
      </c>
      <c r="G460" s="479">
        <f t="shared" si="53"/>
        <v>0</v>
      </c>
      <c r="H460" s="479">
        <f t="shared" si="54"/>
        <v>0.33333333333333331</v>
      </c>
      <c r="I460" s="478">
        <f>'Annexure IV-Vcosting sheet'!O460</f>
        <v>0</v>
      </c>
      <c r="J460" s="428">
        <f>'Annexure IV-Vcosting sheet'!P460</f>
        <v>0</v>
      </c>
      <c r="K460" s="428">
        <f>'Annexure IV-Vcosting sheet'!S460</f>
        <v>2.52</v>
      </c>
      <c r="L460" s="478">
        <f>'Annexure IV-Vcosting sheet'!T460</f>
        <v>1</v>
      </c>
      <c r="M460" s="428">
        <f>'Annexure IV-Vcosting sheet'!U460</f>
        <v>2.52</v>
      </c>
      <c r="N460" s="478">
        <f>'Annexure IV-Vcosting sheet'!V460</f>
        <v>1</v>
      </c>
      <c r="O460" s="428">
        <f>'Annexure IV-Vcosting sheet'!W460</f>
        <v>2.52</v>
      </c>
      <c r="P460" s="478">
        <f>'Annexure IV-Vcosting sheet'!X460</f>
        <v>0</v>
      </c>
      <c r="Q460" s="428">
        <f>'Annexure IV-Vcosting sheet'!Y460</f>
        <v>0</v>
      </c>
      <c r="R460" s="428">
        <f>'Annexure IV-Vcosting sheet'!AB460</f>
        <v>1.26</v>
      </c>
      <c r="S460" s="478">
        <f>'Annexure IV-Vcosting sheet'!AC460</f>
        <v>1</v>
      </c>
      <c r="T460" s="428">
        <f>'Annexure IV-Vcosting sheet'!AD460</f>
        <v>1.26</v>
      </c>
      <c r="U460" s="478">
        <f>'Annexure IV-Vcosting sheet'!AE460</f>
        <v>1</v>
      </c>
      <c r="V460" s="428">
        <f>'Annexure IV-Vcosting sheet'!AF460</f>
        <v>1.26</v>
      </c>
      <c r="W460" s="440"/>
    </row>
    <row r="461" spans="1:23" ht="18">
      <c r="A461" s="428">
        <v>26.37</v>
      </c>
      <c r="B461" s="440" t="s">
        <v>303</v>
      </c>
      <c r="C461" s="478">
        <f>'Annexure IV-Vcosting sheet'!C461</f>
        <v>1</v>
      </c>
      <c r="D461" s="428">
        <f>'Annexure IV-Vcosting sheet'!D461</f>
        <v>0.5</v>
      </c>
      <c r="E461" s="478">
        <f>'Annexure IV-Vcosting sheet'!I461</f>
        <v>0</v>
      </c>
      <c r="F461" s="428">
        <f>'Annexure IV-Vcosting sheet'!J461</f>
        <v>0</v>
      </c>
      <c r="G461" s="479">
        <f t="shared" si="53"/>
        <v>0</v>
      </c>
      <c r="H461" s="479">
        <f t="shared" si="54"/>
        <v>0</v>
      </c>
      <c r="I461" s="478">
        <f>'Annexure IV-Vcosting sheet'!O461</f>
        <v>0</v>
      </c>
      <c r="J461" s="428">
        <f>'Annexure IV-Vcosting sheet'!P461</f>
        <v>0</v>
      </c>
      <c r="K461" s="428">
        <f>'Annexure IV-Vcosting sheet'!S461</f>
        <v>0.5</v>
      </c>
      <c r="L461" s="478">
        <f>'Annexure IV-Vcosting sheet'!T461</f>
        <v>1</v>
      </c>
      <c r="M461" s="428">
        <f>'Annexure IV-Vcosting sheet'!U461</f>
        <v>0.5</v>
      </c>
      <c r="N461" s="478">
        <f>'Annexure IV-Vcosting sheet'!V461</f>
        <v>1</v>
      </c>
      <c r="O461" s="428">
        <f>'Annexure IV-Vcosting sheet'!W461</f>
        <v>0.5</v>
      </c>
      <c r="P461" s="478">
        <f>'Annexure IV-Vcosting sheet'!X461</f>
        <v>0</v>
      </c>
      <c r="Q461" s="428">
        <f>'Annexure IV-Vcosting sheet'!Y461</f>
        <v>0</v>
      </c>
      <c r="R461" s="428">
        <f>'Annexure IV-Vcosting sheet'!AB461</f>
        <v>0.5</v>
      </c>
      <c r="S461" s="478">
        <f>'Annexure IV-Vcosting sheet'!AC461</f>
        <v>1</v>
      </c>
      <c r="T461" s="428">
        <f>'Annexure IV-Vcosting sheet'!AD461</f>
        <v>0.5</v>
      </c>
      <c r="U461" s="478">
        <f>'Annexure IV-Vcosting sheet'!AE461</f>
        <v>1</v>
      </c>
      <c r="V461" s="428">
        <f>'Annexure IV-Vcosting sheet'!AF461</f>
        <v>0.5</v>
      </c>
      <c r="W461" s="440"/>
    </row>
    <row r="462" spans="1:23" ht="18">
      <c r="A462" s="457">
        <f t="shared" ref="A462:A470" si="55">+A461+0.01</f>
        <v>26.380000000000003</v>
      </c>
      <c r="B462" s="440" t="s">
        <v>304</v>
      </c>
      <c r="C462" s="478">
        <f>'Annexure IV-Vcosting sheet'!C462</f>
        <v>1</v>
      </c>
      <c r="D462" s="428">
        <f>'Annexure IV-Vcosting sheet'!D462</f>
        <v>0.5</v>
      </c>
      <c r="E462" s="478">
        <f>'Annexure IV-Vcosting sheet'!I462</f>
        <v>0</v>
      </c>
      <c r="F462" s="428">
        <f>'Annexure IV-Vcosting sheet'!J462</f>
        <v>0</v>
      </c>
      <c r="G462" s="479">
        <f t="shared" si="53"/>
        <v>0</v>
      </c>
      <c r="H462" s="479">
        <f t="shared" si="54"/>
        <v>0</v>
      </c>
      <c r="I462" s="478">
        <f>'Annexure IV-Vcosting sheet'!O462</f>
        <v>0</v>
      </c>
      <c r="J462" s="428">
        <f>'Annexure IV-Vcosting sheet'!P462</f>
        <v>0</v>
      </c>
      <c r="K462" s="428">
        <f>'Annexure IV-Vcosting sheet'!S462</f>
        <v>0.5</v>
      </c>
      <c r="L462" s="478">
        <f>'Annexure IV-Vcosting sheet'!T462</f>
        <v>1</v>
      </c>
      <c r="M462" s="428">
        <f>'Annexure IV-Vcosting sheet'!U462</f>
        <v>0.5</v>
      </c>
      <c r="N462" s="478">
        <f>'Annexure IV-Vcosting sheet'!V462</f>
        <v>1</v>
      </c>
      <c r="O462" s="428">
        <f>'Annexure IV-Vcosting sheet'!W462</f>
        <v>0.5</v>
      </c>
      <c r="P462" s="478">
        <f>'Annexure IV-Vcosting sheet'!X462</f>
        <v>0</v>
      </c>
      <c r="Q462" s="428">
        <f>'Annexure IV-Vcosting sheet'!Y462</f>
        <v>0</v>
      </c>
      <c r="R462" s="428">
        <f>'Annexure IV-Vcosting sheet'!AB462</f>
        <v>0.5</v>
      </c>
      <c r="S462" s="478">
        <f>'Annexure IV-Vcosting sheet'!AC462</f>
        <v>1</v>
      </c>
      <c r="T462" s="428">
        <f>'Annexure IV-Vcosting sheet'!AD462</f>
        <v>0.5</v>
      </c>
      <c r="U462" s="478">
        <f>'Annexure IV-Vcosting sheet'!AE462</f>
        <v>1</v>
      </c>
      <c r="V462" s="428">
        <f>'Annexure IV-Vcosting sheet'!AF462</f>
        <v>0.5</v>
      </c>
      <c r="W462" s="440"/>
    </row>
    <row r="463" spans="1:23" ht="18">
      <c r="A463" s="457">
        <f t="shared" si="55"/>
        <v>26.390000000000004</v>
      </c>
      <c r="B463" s="440" t="s">
        <v>82</v>
      </c>
      <c r="C463" s="478">
        <f>'Annexure IV-Vcosting sheet'!C463</f>
        <v>1</v>
      </c>
      <c r="D463" s="428">
        <f>'Annexure IV-Vcosting sheet'!D463</f>
        <v>0.625</v>
      </c>
      <c r="E463" s="478">
        <f>'Annexure IV-Vcosting sheet'!I463</f>
        <v>0</v>
      </c>
      <c r="F463" s="428">
        <f>'Annexure IV-Vcosting sheet'!J463</f>
        <v>0.622</v>
      </c>
      <c r="G463" s="479">
        <f t="shared" si="53"/>
        <v>0</v>
      </c>
      <c r="H463" s="479">
        <f t="shared" si="54"/>
        <v>0.99519999999999997</v>
      </c>
      <c r="I463" s="478">
        <f>'Annexure IV-Vcosting sheet'!O463</f>
        <v>0</v>
      </c>
      <c r="J463" s="428">
        <f>'Annexure IV-Vcosting sheet'!P463</f>
        <v>0</v>
      </c>
      <c r="K463" s="428">
        <f>'Annexure IV-Vcosting sheet'!S463</f>
        <v>0.625</v>
      </c>
      <c r="L463" s="478">
        <f>'Annexure IV-Vcosting sheet'!T463</f>
        <v>1</v>
      </c>
      <c r="M463" s="428">
        <f>'Annexure IV-Vcosting sheet'!U463</f>
        <v>0.625</v>
      </c>
      <c r="N463" s="478">
        <f>'Annexure IV-Vcosting sheet'!V463</f>
        <v>1</v>
      </c>
      <c r="O463" s="428">
        <f>'Annexure IV-Vcosting sheet'!W463</f>
        <v>0.625</v>
      </c>
      <c r="P463" s="478">
        <f>'Annexure IV-Vcosting sheet'!X463</f>
        <v>0</v>
      </c>
      <c r="Q463" s="428">
        <f>'Annexure IV-Vcosting sheet'!Y463</f>
        <v>0</v>
      </c>
      <c r="R463" s="428">
        <f>'Annexure IV-Vcosting sheet'!AB463</f>
        <v>0.625</v>
      </c>
      <c r="S463" s="478">
        <f>'Annexure IV-Vcosting sheet'!AC463</f>
        <v>1</v>
      </c>
      <c r="T463" s="428">
        <f>'Annexure IV-Vcosting sheet'!AD463</f>
        <v>0.625</v>
      </c>
      <c r="U463" s="478">
        <f>'Annexure IV-Vcosting sheet'!AE463</f>
        <v>1</v>
      </c>
      <c r="V463" s="428">
        <f>'Annexure IV-Vcosting sheet'!AF463</f>
        <v>0.625</v>
      </c>
      <c r="W463" s="440"/>
    </row>
    <row r="464" spans="1:23" ht="18">
      <c r="A464" s="457">
        <f t="shared" si="55"/>
        <v>26.400000000000006</v>
      </c>
      <c r="B464" s="440" t="s">
        <v>54</v>
      </c>
      <c r="C464" s="478">
        <f>'Annexure IV-Vcosting sheet'!C464</f>
        <v>1</v>
      </c>
      <c r="D464" s="428">
        <f>'Annexure IV-Vcosting sheet'!D464</f>
        <v>0.375</v>
      </c>
      <c r="E464" s="478">
        <f>'Annexure IV-Vcosting sheet'!I464</f>
        <v>0</v>
      </c>
      <c r="F464" s="428">
        <f>'Annexure IV-Vcosting sheet'!J464</f>
        <v>0.3</v>
      </c>
      <c r="G464" s="479">
        <f t="shared" si="53"/>
        <v>0</v>
      </c>
      <c r="H464" s="479">
        <f t="shared" si="54"/>
        <v>0.79999999999999993</v>
      </c>
      <c r="I464" s="478">
        <f>'Annexure IV-Vcosting sheet'!O464</f>
        <v>0</v>
      </c>
      <c r="J464" s="428">
        <f>'Annexure IV-Vcosting sheet'!P464</f>
        <v>0</v>
      </c>
      <c r="K464" s="428">
        <f>'Annexure IV-Vcosting sheet'!S464</f>
        <v>0.375</v>
      </c>
      <c r="L464" s="478">
        <f>'Annexure IV-Vcosting sheet'!T464</f>
        <v>1</v>
      </c>
      <c r="M464" s="428">
        <f>'Annexure IV-Vcosting sheet'!U464</f>
        <v>0.375</v>
      </c>
      <c r="N464" s="478">
        <f>'Annexure IV-Vcosting sheet'!V464</f>
        <v>1</v>
      </c>
      <c r="O464" s="428">
        <f>'Annexure IV-Vcosting sheet'!W464</f>
        <v>0.375</v>
      </c>
      <c r="P464" s="478">
        <f>'Annexure IV-Vcosting sheet'!X464</f>
        <v>0</v>
      </c>
      <c r="Q464" s="428">
        <f>'Annexure IV-Vcosting sheet'!Y464</f>
        <v>0</v>
      </c>
      <c r="R464" s="428">
        <f>'Annexure IV-Vcosting sheet'!AB464</f>
        <v>0.375</v>
      </c>
      <c r="S464" s="478">
        <f>'Annexure IV-Vcosting sheet'!AC464</f>
        <v>1</v>
      </c>
      <c r="T464" s="428">
        <f>'Annexure IV-Vcosting sheet'!AD464</f>
        <v>0.375</v>
      </c>
      <c r="U464" s="478">
        <f>'Annexure IV-Vcosting sheet'!AE464</f>
        <v>1</v>
      </c>
      <c r="V464" s="428">
        <f>'Annexure IV-Vcosting sheet'!AF464</f>
        <v>0.375</v>
      </c>
      <c r="W464" s="440"/>
    </row>
    <row r="465" spans="1:23" ht="18">
      <c r="A465" s="457">
        <f t="shared" si="55"/>
        <v>26.410000000000007</v>
      </c>
      <c r="B465" s="440" t="s">
        <v>55</v>
      </c>
      <c r="C465" s="478">
        <f>'Annexure IV-Vcosting sheet'!C465</f>
        <v>1</v>
      </c>
      <c r="D465" s="428">
        <f>'Annexure IV-Vcosting sheet'!D465</f>
        <v>0.375</v>
      </c>
      <c r="E465" s="478">
        <f>'Annexure IV-Vcosting sheet'!I465</f>
        <v>0</v>
      </c>
      <c r="F465" s="428">
        <f>'Annexure IV-Vcosting sheet'!J465</f>
        <v>0.25</v>
      </c>
      <c r="G465" s="479">
        <f t="shared" si="53"/>
        <v>0</v>
      </c>
      <c r="H465" s="479">
        <f t="shared" si="54"/>
        <v>0.66666666666666663</v>
      </c>
      <c r="I465" s="478">
        <f>'Annexure IV-Vcosting sheet'!O465</f>
        <v>0</v>
      </c>
      <c r="J465" s="428">
        <f>'Annexure IV-Vcosting sheet'!P465</f>
        <v>0</v>
      </c>
      <c r="K465" s="428">
        <f>'Annexure IV-Vcosting sheet'!S465</f>
        <v>0.375</v>
      </c>
      <c r="L465" s="478">
        <f>'Annexure IV-Vcosting sheet'!T465</f>
        <v>1</v>
      </c>
      <c r="M465" s="428">
        <f>'Annexure IV-Vcosting sheet'!U465</f>
        <v>0.375</v>
      </c>
      <c r="N465" s="478">
        <f>'Annexure IV-Vcosting sheet'!V465</f>
        <v>1</v>
      </c>
      <c r="O465" s="428">
        <f>'Annexure IV-Vcosting sheet'!W465</f>
        <v>0.375</v>
      </c>
      <c r="P465" s="478">
        <f>'Annexure IV-Vcosting sheet'!X465</f>
        <v>0</v>
      </c>
      <c r="Q465" s="428">
        <f>'Annexure IV-Vcosting sheet'!Y465</f>
        <v>0</v>
      </c>
      <c r="R465" s="428">
        <f>'Annexure IV-Vcosting sheet'!AB465</f>
        <v>0.375</v>
      </c>
      <c r="S465" s="478">
        <f>'Annexure IV-Vcosting sheet'!AC465</f>
        <v>1</v>
      </c>
      <c r="T465" s="428">
        <f>'Annexure IV-Vcosting sheet'!AD465</f>
        <v>0.375</v>
      </c>
      <c r="U465" s="478">
        <f>'Annexure IV-Vcosting sheet'!AE465</f>
        <v>1</v>
      </c>
      <c r="V465" s="428">
        <f>'Annexure IV-Vcosting sheet'!AF465</f>
        <v>0.375</v>
      </c>
      <c r="W465" s="440"/>
    </row>
    <row r="466" spans="1:23" ht="18">
      <c r="A466" s="457">
        <f t="shared" si="55"/>
        <v>26.420000000000009</v>
      </c>
      <c r="B466" s="440" t="s">
        <v>56</v>
      </c>
      <c r="C466" s="478">
        <f>'Annexure IV-Vcosting sheet'!C466</f>
        <v>1</v>
      </c>
      <c r="D466" s="428">
        <f>'Annexure IV-Vcosting sheet'!D466</f>
        <v>0.15</v>
      </c>
      <c r="E466" s="478">
        <f>'Annexure IV-Vcosting sheet'!I466</f>
        <v>0</v>
      </c>
      <c r="F466" s="428">
        <f>'Annexure IV-Vcosting sheet'!J466</f>
        <v>0</v>
      </c>
      <c r="G466" s="479">
        <f t="shared" si="53"/>
        <v>0</v>
      </c>
      <c r="H466" s="479">
        <f t="shared" si="54"/>
        <v>0</v>
      </c>
      <c r="I466" s="478">
        <f>'Annexure IV-Vcosting sheet'!O466</f>
        <v>0</v>
      </c>
      <c r="J466" s="428">
        <f>'Annexure IV-Vcosting sheet'!P466</f>
        <v>0</v>
      </c>
      <c r="K466" s="428">
        <f>'Annexure IV-Vcosting sheet'!S466</f>
        <v>0.15</v>
      </c>
      <c r="L466" s="478">
        <f>'Annexure IV-Vcosting sheet'!T466</f>
        <v>1</v>
      </c>
      <c r="M466" s="428">
        <f>'Annexure IV-Vcosting sheet'!U466</f>
        <v>0.15</v>
      </c>
      <c r="N466" s="478">
        <f>'Annexure IV-Vcosting sheet'!V466</f>
        <v>1</v>
      </c>
      <c r="O466" s="428">
        <f>'Annexure IV-Vcosting sheet'!W466</f>
        <v>0.15</v>
      </c>
      <c r="P466" s="478">
        <f>'Annexure IV-Vcosting sheet'!X466</f>
        <v>0</v>
      </c>
      <c r="Q466" s="428">
        <f>'Annexure IV-Vcosting sheet'!Y466</f>
        <v>0</v>
      </c>
      <c r="R466" s="428">
        <f>'Annexure IV-Vcosting sheet'!AB466</f>
        <v>0.15</v>
      </c>
      <c r="S466" s="478">
        <f>'Annexure IV-Vcosting sheet'!AC466</f>
        <v>1</v>
      </c>
      <c r="T466" s="428">
        <f>'Annexure IV-Vcosting sheet'!AD466</f>
        <v>0.15</v>
      </c>
      <c r="U466" s="478">
        <f>'Annexure IV-Vcosting sheet'!AE466</f>
        <v>1</v>
      </c>
      <c r="V466" s="428">
        <f>'Annexure IV-Vcosting sheet'!AF466</f>
        <v>0.15</v>
      </c>
      <c r="W466" s="440"/>
    </row>
    <row r="467" spans="1:23" ht="18">
      <c r="A467" s="457">
        <f t="shared" si="55"/>
        <v>26.43000000000001</v>
      </c>
      <c r="B467" s="440" t="s">
        <v>57</v>
      </c>
      <c r="C467" s="478">
        <f>'Annexure IV-Vcosting sheet'!C467</f>
        <v>1</v>
      </c>
      <c r="D467" s="428">
        <f>'Annexure IV-Vcosting sheet'!D467</f>
        <v>0.15</v>
      </c>
      <c r="E467" s="478">
        <f>'Annexure IV-Vcosting sheet'!I467</f>
        <v>0</v>
      </c>
      <c r="F467" s="428">
        <f>'Annexure IV-Vcosting sheet'!J467</f>
        <v>0.15</v>
      </c>
      <c r="G467" s="479">
        <f t="shared" si="53"/>
        <v>0</v>
      </c>
      <c r="H467" s="479">
        <f t="shared" si="54"/>
        <v>1</v>
      </c>
      <c r="I467" s="478">
        <f>'Annexure IV-Vcosting sheet'!O467</f>
        <v>0</v>
      </c>
      <c r="J467" s="428">
        <f>'Annexure IV-Vcosting sheet'!P467</f>
        <v>0</v>
      </c>
      <c r="K467" s="428">
        <f>'Annexure IV-Vcosting sheet'!S467</f>
        <v>0.15</v>
      </c>
      <c r="L467" s="478">
        <f>'Annexure IV-Vcosting sheet'!T467</f>
        <v>1</v>
      </c>
      <c r="M467" s="428">
        <f>'Annexure IV-Vcosting sheet'!U467</f>
        <v>0.15</v>
      </c>
      <c r="N467" s="478">
        <f>'Annexure IV-Vcosting sheet'!V467</f>
        <v>1</v>
      </c>
      <c r="O467" s="428">
        <f>'Annexure IV-Vcosting sheet'!W467</f>
        <v>0.15</v>
      </c>
      <c r="P467" s="478">
        <f>'Annexure IV-Vcosting sheet'!X467</f>
        <v>0</v>
      </c>
      <c r="Q467" s="428">
        <f>'Annexure IV-Vcosting sheet'!Y467</f>
        <v>0</v>
      </c>
      <c r="R467" s="428">
        <f>'Annexure IV-Vcosting sheet'!AB467</f>
        <v>0.15</v>
      </c>
      <c r="S467" s="478">
        <f>'Annexure IV-Vcosting sheet'!AC467</f>
        <v>1</v>
      </c>
      <c r="T467" s="428">
        <f>'Annexure IV-Vcosting sheet'!AD467</f>
        <v>0.15</v>
      </c>
      <c r="U467" s="478">
        <f>'Annexure IV-Vcosting sheet'!AE467</f>
        <v>1</v>
      </c>
      <c r="V467" s="428">
        <f>'Annexure IV-Vcosting sheet'!AF467</f>
        <v>0.15</v>
      </c>
      <c r="W467" s="440"/>
    </row>
    <row r="468" spans="1:23" ht="18">
      <c r="A468" s="457">
        <f t="shared" si="55"/>
        <v>26.440000000000012</v>
      </c>
      <c r="B468" s="440" t="s">
        <v>58</v>
      </c>
      <c r="C468" s="478">
        <f>'Annexure IV-Vcosting sheet'!C468</f>
        <v>0</v>
      </c>
      <c r="D468" s="428">
        <f>'Annexure IV-Vcosting sheet'!D468</f>
        <v>0</v>
      </c>
      <c r="E468" s="478">
        <f>'Annexure IV-Vcosting sheet'!I468</f>
        <v>0</v>
      </c>
      <c r="F468" s="428">
        <f>'Annexure IV-Vcosting sheet'!J468</f>
        <v>0</v>
      </c>
      <c r="G468" s="479"/>
      <c r="H468" s="479"/>
      <c r="I468" s="478">
        <f>'Annexure IV-Vcosting sheet'!O468</f>
        <v>0</v>
      </c>
      <c r="J468" s="428">
        <f>'Annexure IV-Vcosting sheet'!P468</f>
        <v>0</v>
      </c>
      <c r="K468" s="428">
        <f>'Annexure IV-Vcosting sheet'!S468</f>
        <v>0</v>
      </c>
      <c r="L468" s="478">
        <f>'Annexure IV-Vcosting sheet'!T468</f>
        <v>0</v>
      </c>
      <c r="M468" s="428">
        <f>'Annexure IV-Vcosting sheet'!U468</f>
        <v>0</v>
      </c>
      <c r="N468" s="478">
        <f>'Annexure IV-Vcosting sheet'!V468</f>
        <v>0</v>
      </c>
      <c r="O468" s="428">
        <f>'Annexure IV-Vcosting sheet'!W468</f>
        <v>0</v>
      </c>
      <c r="P468" s="478">
        <f>'Annexure IV-Vcosting sheet'!X468</f>
        <v>0</v>
      </c>
      <c r="Q468" s="428">
        <f>'Annexure IV-Vcosting sheet'!Y468</f>
        <v>0</v>
      </c>
      <c r="R468" s="428">
        <f>'Annexure IV-Vcosting sheet'!AB468</f>
        <v>0</v>
      </c>
      <c r="S468" s="478">
        <f>'Annexure IV-Vcosting sheet'!AC468</f>
        <v>0</v>
      </c>
      <c r="T468" s="428">
        <f>'Annexure IV-Vcosting sheet'!AD468</f>
        <v>0</v>
      </c>
      <c r="U468" s="478">
        <f>'Annexure IV-Vcosting sheet'!AE468</f>
        <v>0</v>
      </c>
      <c r="V468" s="428">
        <f>'Annexure IV-Vcosting sheet'!AF468</f>
        <v>0</v>
      </c>
      <c r="W468" s="440"/>
    </row>
    <row r="469" spans="1:23" ht="18">
      <c r="A469" s="457">
        <f t="shared" si="55"/>
        <v>26.450000000000014</v>
      </c>
      <c r="B469" s="440" t="s">
        <v>59</v>
      </c>
      <c r="C469" s="478">
        <f>'Annexure IV-Vcosting sheet'!C469</f>
        <v>1</v>
      </c>
      <c r="D469" s="428">
        <f>'Annexure IV-Vcosting sheet'!D469</f>
        <v>0.25</v>
      </c>
      <c r="E469" s="478">
        <f>'Annexure IV-Vcosting sheet'!I469</f>
        <v>0</v>
      </c>
      <c r="F469" s="428">
        <f>'Annexure IV-Vcosting sheet'!J469</f>
        <v>0.245</v>
      </c>
      <c r="G469" s="479">
        <f t="shared" si="53"/>
        <v>0</v>
      </c>
      <c r="H469" s="479">
        <f t="shared" si="54"/>
        <v>0.98</v>
      </c>
      <c r="I469" s="478">
        <f>'Annexure IV-Vcosting sheet'!O469</f>
        <v>0</v>
      </c>
      <c r="J469" s="428">
        <f>'Annexure IV-Vcosting sheet'!P469</f>
        <v>0</v>
      </c>
      <c r="K469" s="428">
        <f>'Annexure IV-Vcosting sheet'!S469</f>
        <v>0.25</v>
      </c>
      <c r="L469" s="478">
        <f>'Annexure IV-Vcosting sheet'!T469</f>
        <v>1</v>
      </c>
      <c r="M469" s="428">
        <f>'Annexure IV-Vcosting sheet'!U469</f>
        <v>0.25</v>
      </c>
      <c r="N469" s="478">
        <f>'Annexure IV-Vcosting sheet'!V469</f>
        <v>1</v>
      </c>
      <c r="O469" s="428">
        <f>'Annexure IV-Vcosting sheet'!W469</f>
        <v>0.25</v>
      </c>
      <c r="P469" s="478">
        <f>'Annexure IV-Vcosting sheet'!X469</f>
        <v>0</v>
      </c>
      <c r="Q469" s="428">
        <f>'Annexure IV-Vcosting sheet'!Y469</f>
        <v>0</v>
      </c>
      <c r="R469" s="428">
        <f>'Annexure IV-Vcosting sheet'!AB469</f>
        <v>0.25</v>
      </c>
      <c r="S469" s="478">
        <f>'Annexure IV-Vcosting sheet'!AC469</f>
        <v>1</v>
      </c>
      <c r="T469" s="428">
        <f>'Annexure IV-Vcosting sheet'!AD469</f>
        <v>0.25</v>
      </c>
      <c r="U469" s="478">
        <f>'Annexure IV-Vcosting sheet'!AE469</f>
        <v>1</v>
      </c>
      <c r="V469" s="428">
        <f>'Annexure IV-Vcosting sheet'!AF469</f>
        <v>0.25</v>
      </c>
      <c r="W469" s="440"/>
    </row>
    <row r="470" spans="1:23" ht="18">
      <c r="A470" s="457">
        <f t="shared" si="55"/>
        <v>26.460000000000015</v>
      </c>
      <c r="B470" s="440" t="s">
        <v>60</v>
      </c>
      <c r="C470" s="478">
        <f>'Annexure IV-Vcosting sheet'!C470</f>
        <v>1</v>
      </c>
      <c r="D470" s="428">
        <f>'Annexure IV-Vcosting sheet'!D470</f>
        <v>0.1</v>
      </c>
      <c r="E470" s="478">
        <f>'Annexure IV-Vcosting sheet'!I470</f>
        <v>0</v>
      </c>
      <c r="F470" s="428">
        <f>'Annexure IV-Vcosting sheet'!J470</f>
        <v>0</v>
      </c>
      <c r="G470" s="479">
        <f t="shared" si="53"/>
        <v>0</v>
      </c>
      <c r="H470" s="479">
        <f t="shared" si="54"/>
        <v>0</v>
      </c>
      <c r="I470" s="478">
        <f>'Annexure IV-Vcosting sheet'!O470</f>
        <v>0</v>
      </c>
      <c r="J470" s="428">
        <f>'Annexure IV-Vcosting sheet'!P470</f>
        <v>0</v>
      </c>
      <c r="K470" s="428">
        <f>'Annexure IV-Vcosting sheet'!S470</f>
        <v>0.1</v>
      </c>
      <c r="L470" s="478">
        <f>'Annexure IV-Vcosting sheet'!T470</f>
        <v>1</v>
      </c>
      <c r="M470" s="428">
        <f>'Annexure IV-Vcosting sheet'!U470</f>
        <v>0.1</v>
      </c>
      <c r="N470" s="478">
        <f>'Annexure IV-Vcosting sheet'!V470</f>
        <v>1</v>
      </c>
      <c r="O470" s="428">
        <f>'Annexure IV-Vcosting sheet'!W470</f>
        <v>0.1</v>
      </c>
      <c r="P470" s="478">
        <f>'Annexure IV-Vcosting sheet'!X470</f>
        <v>0</v>
      </c>
      <c r="Q470" s="428">
        <f>'Annexure IV-Vcosting sheet'!Y470</f>
        <v>0</v>
      </c>
      <c r="R470" s="428">
        <f>'Annexure IV-Vcosting sheet'!AB470</f>
        <v>0.1</v>
      </c>
      <c r="S470" s="478">
        <f>'Annexure IV-Vcosting sheet'!AC470</f>
        <v>1</v>
      </c>
      <c r="T470" s="428">
        <f>'Annexure IV-Vcosting sheet'!AD470</f>
        <v>0.1</v>
      </c>
      <c r="U470" s="478">
        <f>'Annexure IV-Vcosting sheet'!AE470</f>
        <v>1</v>
      </c>
      <c r="V470" s="428">
        <f>'Annexure IV-Vcosting sheet'!AF470</f>
        <v>0.1</v>
      </c>
      <c r="W470" s="440"/>
    </row>
    <row r="471" spans="1:23">
      <c r="A471" s="428"/>
      <c r="B471" s="429" t="s">
        <v>305</v>
      </c>
      <c r="C471" s="478">
        <f>'Annexure IV-Vcosting sheet'!C471</f>
        <v>0</v>
      </c>
      <c r="D471" s="428">
        <f>'Annexure IV-Vcosting sheet'!D471</f>
        <v>23.384999999999998</v>
      </c>
      <c r="E471" s="478">
        <f>'Annexure IV-Vcosting sheet'!I471</f>
        <v>0</v>
      </c>
      <c r="F471" s="428">
        <f>'Annexure IV-Vcosting sheet'!J471</f>
        <v>7.0370000000000008</v>
      </c>
      <c r="G471" s="479"/>
      <c r="H471" s="479">
        <f t="shared" si="54"/>
        <v>0.30091939277314522</v>
      </c>
      <c r="I471" s="478">
        <f>'Annexure IV-Vcosting sheet'!O471</f>
        <v>0</v>
      </c>
      <c r="J471" s="428">
        <f>'Annexure IV-Vcosting sheet'!P471</f>
        <v>0</v>
      </c>
      <c r="K471" s="428">
        <f>'Annexure IV-Vcosting sheet'!S471</f>
        <v>0</v>
      </c>
      <c r="L471" s="478">
        <f>'Annexure IV-Vcosting sheet'!T471</f>
        <v>1</v>
      </c>
      <c r="M471" s="428">
        <f>'Annexure IV-Vcosting sheet'!U471</f>
        <v>34.942</v>
      </c>
      <c r="N471" s="478">
        <f>'Annexure IV-Vcosting sheet'!V471</f>
        <v>1</v>
      </c>
      <c r="O471" s="428">
        <f>'Annexure IV-Vcosting sheet'!W471</f>
        <v>34.942</v>
      </c>
      <c r="P471" s="478">
        <f>'Annexure IV-Vcosting sheet'!X471</f>
        <v>0</v>
      </c>
      <c r="Q471" s="428">
        <f>'Annexure IV-Vcosting sheet'!Y471</f>
        <v>0</v>
      </c>
      <c r="R471" s="428">
        <f>'Annexure IV-Vcosting sheet'!AB471</f>
        <v>0</v>
      </c>
      <c r="S471" s="478">
        <f>'Annexure IV-Vcosting sheet'!AC471</f>
        <v>1</v>
      </c>
      <c r="T471" s="428">
        <f>'Annexure IV-Vcosting sheet'!AD471</f>
        <v>23.384999999999998</v>
      </c>
      <c r="U471" s="478">
        <f>'Annexure IV-Vcosting sheet'!AE471</f>
        <v>1</v>
      </c>
      <c r="V471" s="428">
        <f>'Annexure IV-Vcosting sheet'!AF471</f>
        <v>23.384999999999998</v>
      </c>
      <c r="W471" s="429"/>
    </row>
    <row r="472" spans="1:23" ht="18">
      <c r="A472" s="428"/>
      <c r="B472" s="429" t="s">
        <v>306</v>
      </c>
      <c r="C472" s="478">
        <f>'Annexure IV-Vcosting sheet'!C472</f>
        <v>0</v>
      </c>
      <c r="D472" s="428">
        <f>'Annexure IV-Vcosting sheet'!D472</f>
        <v>23.384999999999998</v>
      </c>
      <c r="E472" s="478">
        <f>'Annexure IV-Vcosting sheet'!I472</f>
        <v>0</v>
      </c>
      <c r="F472" s="428">
        <f>'Annexure IV-Vcosting sheet'!J472</f>
        <v>7.0370000000000008</v>
      </c>
      <c r="G472" s="479"/>
      <c r="H472" s="479">
        <f t="shared" si="54"/>
        <v>0.30091939277314522</v>
      </c>
      <c r="I472" s="478">
        <f>'Annexure IV-Vcosting sheet'!O472</f>
        <v>0</v>
      </c>
      <c r="J472" s="428">
        <f>'Annexure IV-Vcosting sheet'!P472</f>
        <v>0</v>
      </c>
      <c r="K472" s="428">
        <f>'Annexure IV-Vcosting sheet'!S472</f>
        <v>0</v>
      </c>
      <c r="L472" s="478">
        <f>'Annexure IV-Vcosting sheet'!T472</f>
        <v>1</v>
      </c>
      <c r="M472" s="428">
        <f>'Annexure IV-Vcosting sheet'!U472</f>
        <v>40.317</v>
      </c>
      <c r="N472" s="478">
        <f>'Annexure IV-Vcosting sheet'!V472</f>
        <v>1</v>
      </c>
      <c r="O472" s="428">
        <f>'Annexure IV-Vcosting sheet'!W472</f>
        <v>40.317</v>
      </c>
      <c r="P472" s="478">
        <f>'Annexure IV-Vcosting sheet'!X472</f>
        <v>0</v>
      </c>
      <c r="Q472" s="428">
        <f>'Annexure IV-Vcosting sheet'!Y472</f>
        <v>0</v>
      </c>
      <c r="R472" s="428">
        <f>'Annexure IV-Vcosting sheet'!AB472</f>
        <v>0</v>
      </c>
      <c r="S472" s="478">
        <f>'Annexure IV-Vcosting sheet'!AC472</f>
        <v>1</v>
      </c>
      <c r="T472" s="428">
        <f>'Annexure IV-Vcosting sheet'!AD472</f>
        <v>23.759999999999998</v>
      </c>
      <c r="U472" s="478">
        <f>'Annexure IV-Vcosting sheet'!AE472</f>
        <v>1</v>
      </c>
      <c r="V472" s="428">
        <f>'Annexure IV-Vcosting sheet'!AF472</f>
        <v>23.759999999999998</v>
      </c>
      <c r="W472" s="429"/>
    </row>
    <row r="473" spans="1:23">
      <c r="A473" s="428"/>
      <c r="B473" s="429" t="s">
        <v>307</v>
      </c>
      <c r="C473" s="478">
        <f>'Annexure IV-Vcosting sheet'!C473</f>
        <v>0</v>
      </c>
      <c r="D473" s="428">
        <f>'Annexure IV-Vcosting sheet'!D473</f>
        <v>0</v>
      </c>
      <c r="E473" s="478">
        <f>'Annexure IV-Vcosting sheet'!I473</f>
        <v>0</v>
      </c>
      <c r="F473" s="428">
        <f>'Annexure IV-Vcosting sheet'!J473</f>
        <v>0</v>
      </c>
      <c r="G473" s="469">
        <f>'Annexure IV-Vcosting sheet'!K473</f>
        <v>0</v>
      </c>
      <c r="H473" s="469">
        <f>'Annexure IV-Vcosting sheet'!L473</f>
        <v>0</v>
      </c>
      <c r="I473" s="478">
        <f>'Annexure IV-Vcosting sheet'!O473</f>
        <v>0</v>
      </c>
      <c r="J473" s="428">
        <f>'Annexure IV-Vcosting sheet'!P473</f>
        <v>0</v>
      </c>
      <c r="K473" s="428">
        <f>'Annexure IV-Vcosting sheet'!S473</f>
        <v>0</v>
      </c>
      <c r="L473" s="478">
        <f>'Annexure IV-Vcosting sheet'!T473</f>
        <v>0</v>
      </c>
      <c r="M473" s="428">
        <f>'Annexure IV-Vcosting sheet'!U473</f>
        <v>0</v>
      </c>
      <c r="N473" s="478">
        <f>'Annexure IV-Vcosting sheet'!V473</f>
        <v>0</v>
      </c>
      <c r="O473" s="428">
        <f>'Annexure IV-Vcosting sheet'!W473</f>
        <v>0</v>
      </c>
      <c r="P473" s="478">
        <f>'Annexure IV-Vcosting sheet'!X473</f>
        <v>0</v>
      </c>
      <c r="Q473" s="428">
        <f>'Annexure IV-Vcosting sheet'!Y473</f>
        <v>0</v>
      </c>
      <c r="R473" s="428">
        <f>'Annexure IV-Vcosting sheet'!AB473</f>
        <v>0</v>
      </c>
      <c r="S473" s="478">
        <f>'Annexure IV-Vcosting sheet'!AC473</f>
        <v>0</v>
      </c>
      <c r="T473" s="428">
        <f>'Annexure IV-Vcosting sheet'!AD473</f>
        <v>0</v>
      </c>
      <c r="U473" s="478">
        <f>'Annexure IV-Vcosting sheet'!AE473</f>
        <v>0</v>
      </c>
      <c r="V473" s="428">
        <f>'Annexure IV-Vcosting sheet'!AF473</f>
        <v>0</v>
      </c>
      <c r="W473" s="429"/>
    </row>
    <row r="474" spans="1:23">
      <c r="A474" s="469"/>
      <c r="B474" s="429" t="s">
        <v>308</v>
      </c>
      <c r="C474" s="478">
        <f>'Annexure IV-Vcosting sheet'!C474</f>
        <v>0</v>
      </c>
      <c r="D474" s="428">
        <f>'Annexure IV-Vcosting sheet'!D474</f>
        <v>0</v>
      </c>
      <c r="E474" s="478">
        <f>'Annexure IV-Vcosting sheet'!I474</f>
        <v>0</v>
      </c>
      <c r="F474" s="428">
        <f>'Annexure IV-Vcosting sheet'!J474</f>
        <v>0</v>
      </c>
      <c r="G474" s="469">
        <f>'Annexure IV-Vcosting sheet'!K474</f>
        <v>0</v>
      </c>
      <c r="H474" s="469">
        <f>'Annexure IV-Vcosting sheet'!L474</f>
        <v>0</v>
      </c>
      <c r="I474" s="478">
        <f>'Annexure IV-Vcosting sheet'!O474</f>
        <v>0</v>
      </c>
      <c r="J474" s="428">
        <f>'Annexure IV-Vcosting sheet'!P474</f>
        <v>0</v>
      </c>
      <c r="K474" s="428">
        <f>'Annexure IV-Vcosting sheet'!S474</f>
        <v>0</v>
      </c>
      <c r="L474" s="478">
        <f>'Annexure IV-Vcosting sheet'!T474</f>
        <v>0</v>
      </c>
      <c r="M474" s="428">
        <f>'Annexure IV-Vcosting sheet'!U474</f>
        <v>0</v>
      </c>
      <c r="N474" s="478">
        <f>'Annexure IV-Vcosting sheet'!V474</f>
        <v>0</v>
      </c>
      <c r="O474" s="428">
        <f>'Annexure IV-Vcosting sheet'!W474</f>
        <v>0</v>
      </c>
      <c r="P474" s="478">
        <f>'Annexure IV-Vcosting sheet'!X474</f>
        <v>0</v>
      </c>
      <c r="Q474" s="428">
        <f>'Annexure IV-Vcosting sheet'!Y474</f>
        <v>0</v>
      </c>
      <c r="R474" s="428">
        <f>'Annexure IV-Vcosting sheet'!AB474</f>
        <v>0</v>
      </c>
      <c r="S474" s="478">
        <f>'Annexure IV-Vcosting sheet'!AC474</f>
        <v>0</v>
      </c>
      <c r="T474" s="428">
        <f>'Annexure IV-Vcosting sheet'!AD474</f>
        <v>0</v>
      </c>
      <c r="U474" s="478">
        <f>'Annexure IV-Vcosting sheet'!AE474</f>
        <v>0</v>
      </c>
      <c r="V474" s="428">
        <f>'Annexure IV-Vcosting sheet'!AF474</f>
        <v>0</v>
      </c>
      <c r="W474" s="429"/>
    </row>
    <row r="475" spans="1:23">
      <c r="A475" s="428">
        <v>26.47</v>
      </c>
      <c r="B475" s="434" t="s">
        <v>295</v>
      </c>
      <c r="C475" s="478">
        <f>'Annexure IV-Vcosting sheet'!C475</f>
        <v>0</v>
      </c>
      <c r="D475" s="428">
        <f>'Annexure IV-Vcosting sheet'!D475</f>
        <v>0</v>
      </c>
      <c r="E475" s="478">
        <f>'Annexure IV-Vcosting sheet'!I475</f>
        <v>0</v>
      </c>
      <c r="F475" s="428">
        <f>'Annexure IV-Vcosting sheet'!J475</f>
        <v>0</v>
      </c>
      <c r="G475" s="469">
        <f>'Annexure IV-Vcosting sheet'!K475</f>
        <v>0</v>
      </c>
      <c r="H475" s="469">
        <f>'Annexure IV-Vcosting sheet'!L475</f>
        <v>0</v>
      </c>
      <c r="I475" s="478">
        <f>'Annexure IV-Vcosting sheet'!O475</f>
        <v>0</v>
      </c>
      <c r="J475" s="428">
        <f>'Annexure IV-Vcosting sheet'!P475</f>
        <v>0</v>
      </c>
      <c r="K475" s="428">
        <f>'Annexure IV-Vcosting sheet'!S475</f>
        <v>0</v>
      </c>
      <c r="L475" s="478">
        <f>'Annexure IV-Vcosting sheet'!T475</f>
        <v>0</v>
      </c>
      <c r="M475" s="428">
        <f>'Annexure IV-Vcosting sheet'!U475</f>
        <v>0</v>
      </c>
      <c r="N475" s="478">
        <f>'Annexure IV-Vcosting sheet'!V475</f>
        <v>0</v>
      </c>
      <c r="O475" s="428">
        <f>'Annexure IV-Vcosting sheet'!W475</f>
        <v>0</v>
      </c>
      <c r="P475" s="478">
        <f>'Annexure IV-Vcosting sheet'!X475</f>
        <v>0</v>
      </c>
      <c r="Q475" s="428">
        <f>'Annexure IV-Vcosting sheet'!Y475</f>
        <v>0</v>
      </c>
      <c r="R475" s="428">
        <f>'Annexure IV-Vcosting sheet'!AB475</f>
        <v>0</v>
      </c>
      <c r="S475" s="478">
        <f>'Annexure IV-Vcosting sheet'!AC475</f>
        <v>0</v>
      </c>
      <c r="T475" s="428">
        <f>'Annexure IV-Vcosting sheet'!AD475</f>
        <v>0</v>
      </c>
      <c r="U475" s="478">
        <f>'Annexure IV-Vcosting sheet'!AE475</f>
        <v>0</v>
      </c>
      <c r="V475" s="428">
        <f>'Annexure IV-Vcosting sheet'!AF475</f>
        <v>0</v>
      </c>
      <c r="W475" s="434"/>
    </row>
    <row r="476" spans="1:23" ht="18">
      <c r="A476" s="457">
        <f t="shared" ref="A476:A483" si="56">+A475+0.01</f>
        <v>26.48</v>
      </c>
      <c r="B476" s="434" t="s">
        <v>309</v>
      </c>
      <c r="C476" s="478">
        <f>'Annexure IV-Vcosting sheet'!C476</f>
        <v>0</v>
      </c>
      <c r="D476" s="428">
        <f>'Annexure IV-Vcosting sheet'!D476</f>
        <v>0</v>
      </c>
      <c r="E476" s="478">
        <f>'Annexure IV-Vcosting sheet'!I476</f>
        <v>0</v>
      </c>
      <c r="F476" s="428">
        <f>'Annexure IV-Vcosting sheet'!J476</f>
        <v>0</v>
      </c>
      <c r="G476" s="469">
        <f>'Annexure IV-Vcosting sheet'!K476</f>
        <v>0</v>
      </c>
      <c r="H476" s="469">
        <f>'Annexure IV-Vcosting sheet'!L476</f>
        <v>0</v>
      </c>
      <c r="I476" s="478">
        <f>'Annexure IV-Vcosting sheet'!O476</f>
        <v>0</v>
      </c>
      <c r="J476" s="428">
        <f>'Annexure IV-Vcosting sheet'!P476</f>
        <v>0</v>
      </c>
      <c r="K476" s="428">
        <f>'Annexure IV-Vcosting sheet'!S476</f>
        <v>0</v>
      </c>
      <c r="L476" s="478">
        <f>'Annexure IV-Vcosting sheet'!T476</f>
        <v>0</v>
      </c>
      <c r="M476" s="428">
        <f>'Annexure IV-Vcosting sheet'!U476</f>
        <v>0</v>
      </c>
      <c r="N476" s="478">
        <f>'Annexure IV-Vcosting sheet'!V476</f>
        <v>0</v>
      </c>
      <c r="O476" s="428">
        <f>'Annexure IV-Vcosting sheet'!W476</f>
        <v>0</v>
      </c>
      <c r="P476" s="478">
        <f>'Annexure IV-Vcosting sheet'!X476</f>
        <v>0</v>
      </c>
      <c r="Q476" s="428">
        <f>'Annexure IV-Vcosting sheet'!Y476</f>
        <v>0</v>
      </c>
      <c r="R476" s="428">
        <f>'Annexure IV-Vcosting sheet'!AB476</f>
        <v>0</v>
      </c>
      <c r="S476" s="478">
        <f>'Annexure IV-Vcosting sheet'!AC476</f>
        <v>0</v>
      </c>
      <c r="T476" s="428">
        <f>'Annexure IV-Vcosting sheet'!AD476</f>
        <v>0</v>
      </c>
      <c r="U476" s="478">
        <f>'Annexure IV-Vcosting sheet'!AE476</f>
        <v>0</v>
      </c>
      <c r="V476" s="428">
        <f>'Annexure IV-Vcosting sheet'!AF476</f>
        <v>0</v>
      </c>
      <c r="W476" s="434"/>
    </row>
    <row r="477" spans="1:23">
      <c r="A477" s="457">
        <f t="shared" si="56"/>
        <v>26.490000000000002</v>
      </c>
      <c r="B477" s="434" t="s">
        <v>239</v>
      </c>
      <c r="C477" s="478">
        <f>'Annexure IV-Vcosting sheet'!C477</f>
        <v>0</v>
      </c>
      <c r="D477" s="428">
        <f>'Annexure IV-Vcosting sheet'!D477</f>
        <v>0</v>
      </c>
      <c r="E477" s="478">
        <f>'Annexure IV-Vcosting sheet'!I477</f>
        <v>0</v>
      </c>
      <c r="F477" s="428">
        <f>'Annexure IV-Vcosting sheet'!J477</f>
        <v>0</v>
      </c>
      <c r="G477" s="469">
        <f>'Annexure IV-Vcosting sheet'!K477</f>
        <v>0</v>
      </c>
      <c r="H477" s="469">
        <f>'Annexure IV-Vcosting sheet'!L477</f>
        <v>0</v>
      </c>
      <c r="I477" s="478">
        <f>'Annexure IV-Vcosting sheet'!O477</f>
        <v>0</v>
      </c>
      <c r="J477" s="428">
        <f>'Annexure IV-Vcosting sheet'!P477</f>
        <v>0</v>
      </c>
      <c r="K477" s="428">
        <f>'Annexure IV-Vcosting sheet'!S477</f>
        <v>0</v>
      </c>
      <c r="L477" s="478">
        <f>'Annexure IV-Vcosting sheet'!T477</f>
        <v>0</v>
      </c>
      <c r="M477" s="428">
        <f>'Annexure IV-Vcosting sheet'!U477</f>
        <v>0</v>
      </c>
      <c r="N477" s="478">
        <f>'Annexure IV-Vcosting sheet'!V477</f>
        <v>0</v>
      </c>
      <c r="O477" s="428">
        <f>'Annexure IV-Vcosting sheet'!W477</f>
        <v>0</v>
      </c>
      <c r="P477" s="478">
        <f>'Annexure IV-Vcosting sheet'!X477</f>
        <v>0</v>
      </c>
      <c r="Q477" s="428">
        <f>'Annexure IV-Vcosting sheet'!Y477</f>
        <v>0</v>
      </c>
      <c r="R477" s="428">
        <f>'Annexure IV-Vcosting sheet'!AB477</f>
        <v>0</v>
      </c>
      <c r="S477" s="478">
        <f>'Annexure IV-Vcosting sheet'!AC477</f>
        <v>0</v>
      </c>
      <c r="T477" s="428">
        <f>'Annexure IV-Vcosting sheet'!AD477</f>
        <v>0</v>
      </c>
      <c r="U477" s="478">
        <f>'Annexure IV-Vcosting sheet'!AE477</f>
        <v>0</v>
      </c>
      <c r="V477" s="428">
        <f>'Annexure IV-Vcosting sheet'!AF477</f>
        <v>0</v>
      </c>
      <c r="W477" s="434"/>
    </row>
    <row r="478" spans="1:23">
      <c r="A478" s="457">
        <f t="shared" si="56"/>
        <v>26.500000000000004</v>
      </c>
      <c r="B478" s="434" t="s">
        <v>310</v>
      </c>
      <c r="C478" s="478">
        <f>'Annexure IV-Vcosting sheet'!C478</f>
        <v>0</v>
      </c>
      <c r="D478" s="428">
        <f>'Annexure IV-Vcosting sheet'!D478</f>
        <v>0</v>
      </c>
      <c r="E478" s="478">
        <f>'Annexure IV-Vcosting sheet'!I478</f>
        <v>0</v>
      </c>
      <c r="F478" s="428">
        <f>'Annexure IV-Vcosting sheet'!J478</f>
        <v>0</v>
      </c>
      <c r="G478" s="469">
        <f>'Annexure IV-Vcosting sheet'!K478</f>
        <v>0</v>
      </c>
      <c r="H478" s="469">
        <f>'Annexure IV-Vcosting sheet'!L478</f>
        <v>0</v>
      </c>
      <c r="I478" s="478">
        <f>'Annexure IV-Vcosting sheet'!O478</f>
        <v>0</v>
      </c>
      <c r="J478" s="428">
        <f>'Annexure IV-Vcosting sheet'!P478</f>
        <v>0</v>
      </c>
      <c r="K478" s="428">
        <f>'Annexure IV-Vcosting sheet'!S478</f>
        <v>0</v>
      </c>
      <c r="L478" s="478">
        <f>'Annexure IV-Vcosting sheet'!T478</f>
        <v>0</v>
      </c>
      <c r="M478" s="428">
        <f>'Annexure IV-Vcosting sheet'!U478</f>
        <v>0</v>
      </c>
      <c r="N478" s="478">
        <f>'Annexure IV-Vcosting sheet'!V478</f>
        <v>0</v>
      </c>
      <c r="O478" s="428">
        <f>'Annexure IV-Vcosting sheet'!W478</f>
        <v>0</v>
      </c>
      <c r="P478" s="478">
        <f>'Annexure IV-Vcosting sheet'!X478</f>
        <v>0</v>
      </c>
      <c r="Q478" s="428">
        <f>'Annexure IV-Vcosting sheet'!Y478</f>
        <v>0</v>
      </c>
      <c r="R478" s="428">
        <f>'Annexure IV-Vcosting sheet'!AB478</f>
        <v>0</v>
      </c>
      <c r="S478" s="478">
        <f>'Annexure IV-Vcosting sheet'!AC478</f>
        <v>0</v>
      </c>
      <c r="T478" s="428">
        <f>'Annexure IV-Vcosting sheet'!AD478</f>
        <v>0</v>
      </c>
      <c r="U478" s="478">
        <f>'Annexure IV-Vcosting sheet'!AE478</f>
        <v>0</v>
      </c>
      <c r="V478" s="428">
        <f>'Annexure IV-Vcosting sheet'!AF478</f>
        <v>0</v>
      </c>
      <c r="W478" s="434"/>
    </row>
    <row r="479" spans="1:23">
      <c r="A479" s="457">
        <f t="shared" si="56"/>
        <v>26.510000000000005</v>
      </c>
      <c r="B479" s="434" t="s">
        <v>298</v>
      </c>
      <c r="C479" s="478">
        <f>'Annexure IV-Vcosting sheet'!C479</f>
        <v>0</v>
      </c>
      <c r="D479" s="428">
        <f>'Annexure IV-Vcosting sheet'!D479</f>
        <v>0</v>
      </c>
      <c r="E479" s="478">
        <f>'Annexure IV-Vcosting sheet'!I479</f>
        <v>0</v>
      </c>
      <c r="F479" s="428">
        <f>'Annexure IV-Vcosting sheet'!J479</f>
        <v>0</v>
      </c>
      <c r="G479" s="469">
        <f>'Annexure IV-Vcosting sheet'!K479</f>
        <v>0</v>
      </c>
      <c r="H479" s="469">
        <f>'Annexure IV-Vcosting sheet'!L479</f>
        <v>0</v>
      </c>
      <c r="I479" s="478">
        <f>'Annexure IV-Vcosting sheet'!O479</f>
        <v>0</v>
      </c>
      <c r="J479" s="428">
        <f>'Annexure IV-Vcosting sheet'!P479</f>
        <v>0</v>
      </c>
      <c r="K479" s="428">
        <f>'Annexure IV-Vcosting sheet'!S479</f>
        <v>0</v>
      </c>
      <c r="L479" s="478">
        <f>'Annexure IV-Vcosting sheet'!T479</f>
        <v>0</v>
      </c>
      <c r="M479" s="428">
        <f>'Annexure IV-Vcosting sheet'!U479</f>
        <v>0</v>
      </c>
      <c r="N479" s="478">
        <f>'Annexure IV-Vcosting sheet'!V479</f>
        <v>0</v>
      </c>
      <c r="O479" s="428">
        <f>'Annexure IV-Vcosting sheet'!W479</f>
        <v>0</v>
      </c>
      <c r="P479" s="478">
        <f>'Annexure IV-Vcosting sheet'!X479</f>
        <v>0</v>
      </c>
      <c r="Q479" s="428">
        <f>'Annexure IV-Vcosting sheet'!Y479</f>
        <v>0</v>
      </c>
      <c r="R479" s="428">
        <f>'Annexure IV-Vcosting sheet'!AB479</f>
        <v>0</v>
      </c>
      <c r="S479" s="478">
        <f>'Annexure IV-Vcosting sheet'!AC479</f>
        <v>0</v>
      </c>
      <c r="T479" s="428">
        <f>'Annexure IV-Vcosting sheet'!AD479</f>
        <v>0</v>
      </c>
      <c r="U479" s="478">
        <f>'Annexure IV-Vcosting sheet'!AE479</f>
        <v>0</v>
      </c>
      <c r="V479" s="428">
        <f>'Annexure IV-Vcosting sheet'!AF479</f>
        <v>0</v>
      </c>
      <c r="W479" s="434"/>
    </row>
    <row r="480" spans="1:23" ht="18">
      <c r="A480" s="457">
        <f t="shared" si="56"/>
        <v>26.520000000000007</v>
      </c>
      <c r="B480" s="434" t="s">
        <v>64</v>
      </c>
      <c r="C480" s="478">
        <f>'Annexure IV-Vcosting sheet'!C480</f>
        <v>0</v>
      </c>
      <c r="D480" s="428">
        <f>'Annexure IV-Vcosting sheet'!D480</f>
        <v>0</v>
      </c>
      <c r="E480" s="478">
        <f>'Annexure IV-Vcosting sheet'!I480</f>
        <v>0</v>
      </c>
      <c r="F480" s="428">
        <f>'Annexure IV-Vcosting sheet'!J480</f>
        <v>0</v>
      </c>
      <c r="G480" s="469">
        <f>'Annexure IV-Vcosting sheet'!K480</f>
        <v>0</v>
      </c>
      <c r="H480" s="469">
        <f>'Annexure IV-Vcosting sheet'!L480</f>
        <v>0</v>
      </c>
      <c r="I480" s="478">
        <f>'Annexure IV-Vcosting sheet'!O480</f>
        <v>0</v>
      </c>
      <c r="J480" s="428">
        <f>'Annexure IV-Vcosting sheet'!P480</f>
        <v>0</v>
      </c>
      <c r="K480" s="428">
        <f>'Annexure IV-Vcosting sheet'!S480</f>
        <v>0</v>
      </c>
      <c r="L480" s="478">
        <f>'Annexure IV-Vcosting sheet'!T480</f>
        <v>0</v>
      </c>
      <c r="M480" s="428">
        <f>'Annexure IV-Vcosting sheet'!U480</f>
        <v>0</v>
      </c>
      <c r="N480" s="478">
        <f>'Annexure IV-Vcosting sheet'!V480</f>
        <v>0</v>
      </c>
      <c r="O480" s="428">
        <f>'Annexure IV-Vcosting sheet'!W480</f>
        <v>0</v>
      </c>
      <c r="P480" s="478">
        <f>'Annexure IV-Vcosting sheet'!X480</f>
        <v>0</v>
      </c>
      <c r="Q480" s="428">
        <f>'Annexure IV-Vcosting sheet'!Y480</f>
        <v>0</v>
      </c>
      <c r="R480" s="428">
        <f>'Annexure IV-Vcosting sheet'!AB480</f>
        <v>0</v>
      </c>
      <c r="S480" s="478">
        <f>'Annexure IV-Vcosting sheet'!AC480</f>
        <v>0</v>
      </c>
      <c r="T480" s="428">
        <f>'Annexure IV-Vcosting sheet'!AD480</f>
        <v>0</v>
      </c>
      <c r="U480" s="478">
        <f>'Annexure IV-Vcosting sheet'!AE480</f>
        <v>0</v>
      </c>
      <c r="V480" s="428">
        <f>'Annexure IV-Vcosting sheet'!AF480</f>
        <v>0</v>
      </c>
      <c r="W480" s="434"/>
    </row>
    <row r="481" spans="1:23" ht="18">
      <c r="A481" s="457">
        <f t="shared" si="56"/>
        <v>26.530000000000008</v>
      </c>
      <c r="B481" s="434" t="s">
        <v>28</v>
      </c>
      <c r="C481" s="478">
        <f>'Annexure IV-Vcosting sheet'!C481</f>
        <v>0</v>
      </c>
      <c r="D481" s="428">
        <f>'Annexure IV-Vcosting sheet'!D481</f>
        <v>0</v>
      </c>
      <c r="E481" s="478">
        <f>'Annexure IV-Vcosting sheet'!I481</f>
        <v>0</v>
      </c>
      <c r="F481" s="428">
        <f>'Annexure IV-Vcosting sheet'!J481</f>
        <v>0</v>
      </c>
      <c r="G481" s="469">
        <f>'Annexure IV-Vcosting sheet'!K481</f>
        <v>0</v>
      </c>
      <c r="H481" s="469">
        <f>'Annexure IV-Vcosting sheet'!L481</f>
        <v>0</v>
      </c>
      <c r="I481" s="478">
        <f>'Annexure IV-Vcosting sheet'!O481</f>
        <v>0</v>
      </c>
      <c r="J481" s="428">
        <f>'Annexure IV-Vcosting sheet'!P481</f>
        <v>0</v>
      </c>
      <c r="K481" s="428">
        <f>'Annexure IV-Vcosting sheet'!S481</f>
        <v>0</v>
      </c>
      <c r="L481" s="478">
        <f>'Annexure IV-Vcosting sheet'!T481</f>
        <v>0</v>
      </c>
      <c r="M481" s="428">
        <f>'Annexure IV-Vcosting sheet'!U481</f>
        <v>0</v>
      </c>
      <c r="N481" s="478">
        <f>'Annexure IV-Vcosting sheet'!V481</f>
        <v>0</v>
      </c>
      <c r="O481" s="428">
        <f>'Annexure IV-Vcosting sheet'!W481</f>
        <v>0</v>
      </c>
      <c r="P481" s="478">
        <f>'Annexure IV-Vcosting sheet'!X481</f>
        <v>0</v>
      </c>
      <c r="Q481" s="428">
        <f>'Annexure IV-Vcosting sheet'!Y481</f>
        <v>0</v>
      </c>
      <c r="R481" s="428">
        <f>'Annexure IV-Vcosting sheet'!AB481</f>
        <v>0</v>
      </c>
      <c r="S481" s="478">
        <f>'Annexure IV-Vcosting sheet'!AC481</f>
        <v>0</v>
      </c>
      <c r="T481" s="428">
        <f>'Annexure IV-Vcosting sheet'!AD481</f>
        <v>0</v>
      </c>
      <c r="U481" s="478">
        <f>'Annexure IV-Vcosting sheet'!AE481</f>
        <v>0</v>
      </c>
      <c r="V481" s="428">
        <f>'Annexure IV-Vcosting sheet'!AF481</f>
        <v>0</v>
      </c>
      <c r="W481" s="434"/>
    </row>
    <row r="482" spans="1:23">
      <c r="A482" s="457">
        <f t="shared" si="56"/>
        <v>26.54000000000001</v>
      </c>
      <c r="B482" s="434" t="s">
        <v>277</v>
      </c>
      <c r="C482" s="478">
        <f>'Annexure IV-Vcosting sheet'!C482</f>
        <v>0</v>
      </c>
      <c r="D482" s="428">
        <f>'Annexure IV-Vcosting sheet'!D482</f>
        <v>0</v>
      </c>
      <c r="E482" s="478">
        <f>'Annexure IV-Vcosting sheet'!I482</f>
        <v>0</v>
      </c>
      <c r="F482" s="428">
        <f>'Annexure IV-Vcosting sheet'!J482</f>
        <v>0</v>
      </c>
      <c r="G482" s="469">
        <f>'Annexure IV-Vcosting sheet'!K482</f>
        <v>0</v>
      </c>
      <c r="H482" s="469">
        <f>'Annexure IV-Vcosting sheet'!L482</f>
        <v>0</v>
      </c>
      <c r="I482" s="478">
        <f>'Annexure IV-Vcosting sheet'!O482</f>
        <v>0</v>
      </c>
      <c r="J482" s="428">
        <f>'Annexure IV-Vcosting sheet'!P482</f>
        <v>0</v>
      </c>
      <c r="K482" s="428">
        <f>'Annexure IV-Vcosting sheet'!S482</f>
        <v>0</v>
      </c>
      <c r="L482" s="478">
        <f>'Annexure IV-Vcosting sheet'!T482</f>
        <v>0</v>
      </c>
      <c r="M482" s="428">
        <f>'Annexure IV-Vcosting sheet'!U482</f>
        <v>0</v>
      </c>
      <c r="N482" s="478">
        <f>'Annexure IV-Vcosting sheet'!V482</f>
        <v>0</v>
      </c>
      <c r="O482" s="428">
        <f>'Annexure IV-Vcosting sheet'!W482</f>
        <v>0</v>
      </c>
      <c r="P482" s="478">
        <f>'Annexure IV-Vcosting sheet'!X482</f>
        <v>0</v>
      </c>
      <c r="Q482" s="428">
        <f>'Annexure IV-Vcosting sheet'!Y482</f>
        <v>0</v>
      </c>
      <c r="R482" s="428">
        <f>'Annexure IV-Vcosting sheet'!AB482</f>
        <v>0</v>
      </c>
      <c r="S482" s="478">
        <f>'Annexure IV-Vcosting sheet'!AC482</f>
        <v>0</v>
      </c>
      <c r="T482" s="428">
        <f>'Annexure IV-Vcosting sheet'!AD482</f>
        <v>0</v>
      </c>
      <c r="U482" s="478">
        <f>'Annexure IV-Vcosting sheet'!AE482</f>
        <v>0</v>
      </c>
      <c r="V482" s="428">
        <f>'Annexure IV-Vcosting sheet'!AF482</f>
        <v>0</v>
      </c>
      <c r="W482" s="434"/>
    </row>
    <row r="483" spans="1:23" ht="18">
      <c r="A483" s="457">
        <f t="shared" si="56"/>
        <v>26.550000000000011</v>
      </c>
      <c r="B483" s="434" t="s">
        <v>30</v>
      </c>
      <c r="C483" s="478">
        <f>'Annexure IV-Vcosting sheet'!C483</f>
        <v>0</v>
      </c>
      <c r="D483" s="428">
        <f>'Annexure IV-Vcosting sheet'!D483</f>
        <v>0</v>
      </c>
      <c r="E483" s="478">
        <f>'Annexure IV-Vcosting sheet'!I483</f>
        <v>0</v>
      </c>
      <c r="F483" s="428">
        <f>'Annexure IV-Vcosting sheet'!J483</f>
        <v>0</v>
      </c>
      <c r="G483" s="469">
        <f>'Annexure IV-Vcosting sheet'!K483</f>
        <v>0</v>
      </c>
      <c r="H483" s="469">
        <f>'Annexure IV-Vcosting sheet'!L483</f>
        <v>0</v>
      </c>
      <c r="I483" s="478">
        <f>'Annexure IV-Vcosting sheet'!O483</f>
        <v>0</v>
      </c>
      <c r="J483" s="428">
        <f>'Annexure IV-Vcosting sheet'!P483</f>
        <v>0</v>
      </c>
      <c r="K483" s="428">
        <f>'Annexure IV-Vcosting sheet'!S483</f>
        <v>0</v>
      </c>
      <c r="L483" s="478">
        <f>'Annexure IV-Vcosting sheet'!T483</f>
        <v>0</v>
      </c>
      <c r="M483" s="428">
        <f>'Annexure IV-Vcosting sheet'!U483</f>
        <v>0</v>
      </c>
      <c r="N483" s="478">
        <f>'Annexure IV-Vcosting sheet'!V483</f>
        <v>0</v>
      </c>
      <c r="O483" s="428">
        <f>'Annexure IV-Vcosting sheet'!W483</f>
        <v>0</v>
      </c>
      <c r="P483" s="478">
        <f>'Annexure IV-Vcosting sheet'!X483</f>
        <v>0</v>
      </c>
      <c r="Q483" s="428">
        <f>'Annexure IV-Vcosting sheet'!Y483</f>
        <v>0</v>
      </c>
      <c r="R483" s="428">
        <f>'Annexure IV-Vcosting sheet'!AB483</f>
        <v>0</v>
      </c>
      <c r="S483" s="478">
        <f>'Annexure IV-Vcosting sheet'!AC483</f>
        <v>0</v>
      </c>
      <c r="T483" s="428">
        <f>'Annexure IV-Vcosting sheet'!AD483</f>
        <v>0</v>
      </c>
      <c r="U483" s="478">
        <f>'Annexure IV-Vcosting sheet'!AE483</f>
        <v>0</v>
      </c>
      <c r="V483" s="428">
        <f>'Annexure IV-Vcosting sheet'!AF483</f>
        <v>0</v>
      </c>
      <c r="W483" s="434"/>
    </row>
    <row r="484" spans="1:23" ht="18">
      <c r="A484" s="428"/>
      <c r="B484" s="442" t="s">
        <v>311</v>
      </c>
      <c r="C484" s="478">
        <f>'Annexure IV-Vcosting sheet'!C484</f>
        <v>0</v>
      </c>
      <c r="D484" s="428">
        <f>'Annexure IV-Vcosting sheet'!D484</f>
        <v>0</v>
      </c>
      <c r="E484" s="478">
        <f>'Annexure IV-Vcosting sheet'!I484</f>
        <v>0</v>
      </c>
      <c r="F484" s="428">
        <f>'Annexure IV-Vcosting sheet'!J484</f>
        <v>0</v>
      </c>
      <c r="G484" s="469">
        <f>'Annexure IV-Vcosting sheet'!K484</f>
        <v>0</v>
      </c>
      <c r="H484" s="469">
        <f>'Annexure IV-Vcosting sheet'!L484</f>
        <v>0</v>
      </c>
      <c r="I484" s="478">
        <f>'Annexure IV-Vcosting sheet'!O484</f>
        <v>0</v>
      </c>
      <c r="J484" s="428">
        <f>'Annexure IV-Vcosting sheet'!P484</f>
        <v>0</v>
      </c>
      <c r="K484" s="428">
        <f>'Annexure IV-Vcosting sheet'!S484</f>
        <v>0</v>
      </c>
      <c r="L484" s="478">
        <f>'Annexure IV-Vcosting sheet'!T484</f>
        <v>0</v>
      </c>
      <c r="M484" s="428">
        <f>'Annexure IV-Vcosting sheet'!U484</f>
        <v>0</v>
      </c>
      <c r="N484" s="478">
        <f>'Annexure IV-Vcosting sheet'!V484</f>
        <v>0</v>
      </c>
      <c r="O484" s="428">
        <f>'Annexure IV-Vcosting sheet'!W484</f>
        <v>0</v>
      </c>
      <c r="P484" s="478">
        <f>'Annexure IV-Vcosting sheet'!X484</f>
        <v>0</v>
      </c>
      <c r="Q484" s="428">
        <f>'Annexure IV-Vcosting sheet'!Y484</f>
        <v>0</v>
      </c>
      <c r="R484" s="428">
        <f>'Annexure IV-Vcosting sheet'!AB484</f>
        <v>0</v>
      </c>
      <c r="S484" s="478">
        <f>'Annexure IV-Vcosting sheet'!AC484</f>
        <v>0</v>
      </c>
      <c r="T484" s="428">
        <f>'Annexure IV-Vcosting sheet'!AD484</f>
        <v>0</v>
      </c>
      <c r="U484" s="478">
        <f>'Annexure IV-Vcosting sheet'!AE484</f>
        <v>0</v>
      </c>
      <c r="V484" s="428">
        <f>'Annexure IV-Vcosting sheet'!AF484</f>
        <v>0</v>
      </c>
      <c r="W484" s="442"/>
    </row>
    <row r="485" spans="1:23">
      <c r="A485" s="469"/>
      <c r="B485" s="429" t="s">
        <v>312</v>
      </c>
      <c r="C485" s="478">
        <f>'Annexure IV-Vcosting sheet'!C485</f>
        <v>0</v>
      </c>
      <c r="D485" s="428">
        <f>'Annexure IV-Vcosting sheet'!D485</f>
        <v>0</v>
      </c>
      <c r="E485" s="478">
        <f>'Annexure IV-Vcosting sheet'!I485</f>
        <v>0</v>
      </c>
      <c r="F485" s="428">
        <f>'Annexure IV-Vcosting sheet'!J485</f>
        <v>0</v>
      </c>
      <c r="G485" s="469">
        <f>'Annexure IV-Vcosting sheet'!K485</f>
        <v>0</v>
      </c>
      <c r="H485" s="469">
        <f>'Annexure IV-Vcosting sheet'!L485</f>
        <v>0</v>
      </c>
      <c r="I485" s="478">
        <f>'Annexure IV-Vcosting sheet'!O485</f>
        <v>0</v>
      </c>
      <c r="J485" s="428">
        <f>'Annexure IV-Vcosting sheet'!P485</f>
        <v>0</v>
      </c>
      <c r="K485" s="428">
        <f>'Annexure IV-Vcosting sheet'!S485</f>
        <v>0</v>
      </c>
      <c r="L485" s="478">
        <f>'Annexure IV-Vcosting sheet'!T485</f>
        <v>0</v>
      </c>
      <c r="M485" s="428">
        <f>'Annexure IV-Vcosting sheet'!U485</f>
        <v>0</v>
      </c>
      <c r="N485" s="478">
        <f>'Annexure IV-Vcosting sheet'!V485</f>
        <v>0</v>
      </c>
      <c r="O485" s="428">
        <f>'Annexure IV-Vcosting sheet'!W485</f>
        <v>0</v>
      </c>
      <c r="P485" s="478">
        <f>'Annexure IV-Vcosting sheet'!X485</f>
        <v>0</v>
      </c>
      <c r="Q485" s="428">
        <f>'Annexure IV-Vcosting sheet'!Y485</f>
        <v>0</v>
      </c>
      <c r="R485" s="428">
        <f>'Annexure IV-Vcosting sheet'!AB485</f>
        <v>0</v>
      </c>
      <c r="S485" s="478">
        <f>'Annexure IV-Vcosting sheet'!AC485</f>
        <v>0</v>
      </c>
      <c r="T485" s="428">
        <f>'Annexure IV-Vcosting sheet'!AD485</f>
        <v>0</v>
      </c>
      <c r="U485" s="478">
        <f>'Annexure IV-Vcosting sheet'!AE485</f>
        <v>0</v>
      </c>
      <c r="V485" s="428">
        <f>'Annexure IV-Vcosting sheet'!AF485</f>
        <v>0</v>
      </c>
      <c r="W485" s="429"/>
    </row>
    <row r="486" spans="1:23" ht="18">
      <c r="A486" s="457">
        <f>+A483+0.01</f>
        <v>26.560000000000013</v>
      </c>
      <c r="B486" s="439" t="s">
        <v>280</v>
      </c>
      <c r="C486" s="478">
        <f>'Annexure IV-Vcosting sheet'!C486</f>
        <v>0</v>
      </c>
      <c r="D486" s="428">
        <f>'Annexure IV-Vcosting sheet'!D486</f>
        <v>0</v>
      </c>
      <c r="E486" s="478">
        <f>'Annexure IV-Vcosting sheet'!I486</f>
        <v>0</v>
      </c>
      <c r="F486" s="428">
        <f>'Annexure IV-Vcosting sheet'!J486</f>
        <v>0</v>
      </c>
      <c r="G486" s="469">
        <f>'Annexure IV-Vcosting sheet'!K486</f>
        <v>0</v>
      </c>
      <c r="H486" s="469">
        <f>'Annexure IV-Vcosting sheet'!L486</f>
        <v>0</v>
      </c>
      <c r="I486" s="478">
        <f>'Annexure IV-Vcosting sheet'!O486</f>
        <v>0</v>
      </c>
      <c r="J486" s="428">
        <f>'Annexure IV-Vcosting sheet'!P486</f>
        <v>0</v>
      </c>
      <c r="K486" s="428">
        <f>'Annexure IV-Vcosting sheet'!S486</f>
        <v>0</v>
      </c>
      <c r="L486" s="478">
        <f>'Annexure IV-Vcosting sheet'!T486</f>
        <v>0</v>
      </c>
      <c r="M486" s="428">
        <f>'Annexure IV-Vcosting sheet'!U486</f>
        <v>0</v>
      </c>
      <c r="N486" s="478">
        <f>'Annexure IV-Vcosting sheet'!V486</f>
        <v>0</v>
      </c>
      <c r="O486" s="428">
        <f>'Annexure IV-Vcosting sheet'!W486</f>
        <v>0</v>
      </c>
      <c r="P486" s="478">
        <f>'Annexure IV-Vcosting sheet'!X486</f>
        <v>0</v>
      </c>
      <c r="Q486" s="428">
        <f>'Annexure IV-Vcosting sheet'!Y486</f>
        <v>0</v>
      </c>
      <c r="R486" s="428">
        <f>'Annexure IV-Vcosting sheet'!AB486</f>
        <v>0</v>
      </c>
      <c r="S486" s="478">
        <f>'Annexure IV-Vcosting sheet'!AC486</f>
        <v>0</v>
      </c>
      <c r="T486" s="428">
        <f>'Annexure IV-Vcosting sheet'!AD486</f>
        <v>0</v>
      </c>
      <c r="U486" s="478">
        <f>'Annexure IV-Vcosting sheet'!AE486</f>
        <v>0</v>
      </c>
      <c r="V486" s="428">
        <f>'Annexure IV-Vcosting sheet'!AF486</f>
        <v>0</v>
      </c>
      <c r="W486" s="439"/>
    </row>
    <row r="487" spans="1:23">
      <c r="A487" s="457">
        <f t="shared" ref="A487:A489" si="57">+A486+0.01</f>
        <v>26.570000000000014</v>
      </c>
      <c r="B487" s="439" t="s">
        <v>281</v>
      </c>
      <c r="C487" s="478">
        <f>'Annexure IV-Vcosting sheet'!C487</f>
        <v>0</v>
      </c>
      <c r="D487" s="428">
        <f>'Annexure IV-Vcosting sheet'!D487</f>
        <v>0</v>
      </c>
      <c r="E487" s="478">
        <f>'Annexure IV-Vcosting sheet'!I487</f>
        <v>0</v>
      </c>
      <c r="F487" s="428">
        <f>'Annexure IV-Vcosting sheet'!J487</f>
        <v>0</v>
      </c>
      <c r="G487" s="469">
        <f>'Annexure IV-Vcosting sheet'!K487</f>
        <v>0</v>
      </c>
      <c r="H487" s="469">
        <f>'Annexure IV-Vcosting sheet'!L487</f>
        <v>0</v>
      </c>
      <c r="I487" s="478">
        <f>'Annexure IV-Vcosting sheet'!O487</f>
        <v>0</v>
      </c>
      <c r="J487" s="428">
        <f>'Annexure IV-Vcosting sheet'!P487</f>
        <v>0</v>
      </c>
      <c r="K487" s="428">
        <f>'Annexure IV-Vcosting sheet'!S487</f>
        <v>0</v>
      </c>
      <c r="L487" s="478">
        <f>'Annexure IV-Vcosting sheet'!T487</f>
        <v>0</v>
      </c>
      <c r="M487" s="428">
        <f>'Annexure IV-Vcosting sheet'!U487</f>
        <v>0</v>
      </c>
      <c r="N487" s="478">
        <f>'Annexure IV-Vcosting sheet'!V487</f>
        <v>0</v>
      </c>
      <c r="O487" s="428">
        <f>'Annexure IV-Vcosting sheet'!W487</f>
        <v>0</v>
      </c>
      <c r="P487" s="478">
        <f>'Annexure IV-Vcosting sheet'!X487</f>
        <v>0</v>
      </c>
      <c r="Q487" s="428">
        <f>'Annexure IV-Vcosting sheet'!Y487</f>
        <v>0</v>
      </c>
      <c r="R487" s="428">
        <f>'Annexure IV-Vcosting sheet'!AB487</f>
        <v>0</v>
      </c>
      <c r="S487" s="478">
        <f>'Annexure IV-Vcosting sheet'!AC487</f>
        <v>0</v>
      </c>
      <c r="T487" s="428">
        <f>'Annexure IV-Vcosting sheet'!AD487</f>
        <v>0</v>
      </c>
      <c r="U487" s="478">
        <f>'Annexure IV-Vcosting sheet'!AE487</f>
        <v>0</v>
      </c>
      <c r="V487" s="428">
        <f>'Annexure IV-Vcosting sheet'!AF487</f>
        <v>0</v>
      </c>
      <c r="W487" s="439"/>
    </row>
    <row r="488" spans="1:23" ht="27">
      <c r="A488" s="457">
        <f t="shared" si="57"/>
        <v>26.580000000000016</v>
      </c>
      <c r="B488" s="439" t="s">
        <v>282</v>
      </c>
      <c r="C488" s="478">
        <f>'Annexure IV-Vcosting sheet'!C488</f>
        <v>0</v>
      </c>
      <c r="D488" s="428">
        <f>'Annexure IV-Vcosting sheet'!D488</f>
        <v>0</v>
      </c>
      <c r="E488" s="478">
        <f>'Annexure IV-Vcosting sheet'!I488</f>
        <v>0</v>
      </c>
      <c r="F488" s="428">
        <f>'Annexure IV-Vcosting sheet'!J488</f>
        <v>0</v>
      </c>
      <c r="G488" s="469">
        <f>'Annexure IV-Vcosting sheet'!K488</f>
        <v>0</v>
      </c>
      <c r="H488" s="469">
        <f>'Annexure IV-Vcosting sheet'!L488</f>
        <v>0</v>
      </c>
      <c r="I488" s="478">
        <f>'Annexure IV-Vcosting sheet'!O488</f>
        <v>0</v>
      </c>
      <c r="J488" s="428">
        <f>'Annexure IV-Vcosting sheet'!P488</f>
        <v>0</v>
      </c>
      <c r="K488" s="428">
        <f>'Annexure IV-Vcosting sheet'!S488</f>
        <v>0</v>
      </c>
      <c r="L488" s="478">
        <f>'Annexure IV-Vcosting sheet'!T488</f>
        <v>0</v>
      </c>
      <c r="M488" s="428">
        <f>'Annexure IV-Vcosting sheet'!U488</f>
        <v>0</v>
      </c>
      <c r="N488" s="478">
        <f>'Annexure IV-Vcosting sheet'!V488</f>
        <v>0</v>
      </c>
      <c r="O488" s="428">
        <f>'Annexure IV-Vcosting sheet'!W488</f>
        <v>0</v>
      </c>
      <c r="P488" s="478">
        <f>'Annexure IV-Vcosting sheet'!X488</f>
        <v>0</v>
      </c>
      <c r="Q488" s="428">
        <f>'Annexure IV-Vcosting sheet'!Y488</f>
        <v>0</v>
      </c>
      <c r="R488" s="428">
        <f>'Annexure IV-Vcosting sheet'!AB488</f>
        <v>0</v>
      </c>
      <c r="S488" s="478">
        <f>'Annexure IV-Vcosting sheet'!AC488</f>
        <v>0</v>
      </c>
      <c r="T488" s="428">
        <f>'Annexure IV-Vcosting sheet'!AD488</f>
        <v>0</v>
      </c>
      <c r="U488" s="478">
        <f>'Annexure IV-Vcosting sheet'!AE488</f>
        <v>0</v>
      </c>
      <c r="V488" s="428">
        <f>'Annexure IV-Vcosting sheet'!AF488</f>
        <v>0</v>
      </c>
      <c r="W488" s="439"/>
    </row>
    <row r="489" spans="1:23">
      <c r="A489" s="457">
        <f t="shared" si="57"/>
        <v>26.590000000000018</v>
      </c>
      <c r="B489" s="439" t="s">
        <v>36</v>
      </c>
      <c r="C489" s="478">
        <f>'Annexure IV-Vcosting sheet'!C489</f>
        <v>0</v>
      </c>
      <c r="D489" s="428">
        <f>'Annexure IV-Vcosting sheet'!D489</f>
        <v>0</v>
      </c>
      <c r="E489" s="478">
        <f>'Annexure IV-Vcosting sheet'!I489</f>
        <v>0</v>
      </c>
      <c r="F489" s="428">
        <f>'Annexure IV-Vcosting sheet'!J489</f>
        <v>0</v>
      </c>
      <c r="G489" s="469">
        <f>'Annexure IV-Vcosting sheet'!K489</f>
        <v>0</v>
      </c>
      <c r="H489" s="469">
        <f>'Annexure IV-Vcosting sheet'!L489</f>
        <v>0</v>
      </c>
      <c r="I489" s="478">
        <f>'Annexure IV-Vcosting sheet'!O489</f>
        <v>0</v>
      </c>
      <c r="J489" s="428">
        <f>'Annexure IV-Vcosting sheet'!P489</f>
        <v>0</v>
      </c>
      <c r="K489" s="428">
        <f>'Annexure IV-Vcosting sheet'!S489</f>
        <v>0</v>
      </c>
      <c r="L489" s="478">
        <f>'Annexure IV-Vcosting sheet'!T489</f>
        <v>0</v>
      </c>
      <c r="M489" s="428">
        <f>'Annexure IV-Vcosting sheet'!U489</f>
        <v>0</v>
      </c>
      <c r="N489" s="478">
        <f>'Annexure IV-Vcosting sheet'!V489</f>
        <v>0</v>
      </c>
      <c r="O489" s="428">
        <f>'Annexure IV-Vcosting sheet'!W489</f>
        <v>0</v>
      </c>
      <c r="P489" s="478">
        <f>'Annexure IV-Vcosting sheet'!X489</f>
        <v>0</v>
      </c>
      <c r="Q489" s="428">
        <f>'Annexure IV-Vcosting sheet'!Y489</f>
        <v>0</v>
      </c>
      <c r="R489" s="428">
        <f>'Annexure IV-Vcosting sheet'!AB489</f>
        <v>0</v>
      </c>
      <c r="S489" s="478">
        <f>'Annexure IV-Vcosting sheet'!AC489</f>
        <v>0</v>
      </c>
      <c r="T489" s="428">
        <f>'Annexure IV-Vcosting sheet'!AD489</f>
        <v>0</v>
      </c>
      <c r="U489" s="478">
        <f>'Annexure IV-Vcosting sheet'!AE489</f>
        <v>0</v>
      </c>
      <c r="V489" s="428">
        <f>'Annexure IV-Vcosting sheet'!AF489</f>
        <v>0</v>
      </c>
      <c r="W489" s="439"/>
    </row>
    <row r="490" spans="1:23">
      <c r="A490" s="428" t="s">
        <v>37</v>
      </c>
      <c r="B490" s="434" t="s">
        <v>72</v>
      </c>
      <c r="C490" s="478">
        <f>'Annexure IV-Vcosting sheet'!C490</f>
        <v>0</v>
      </c>
      <c r="D490" s="428">
        <f>'Annexure IV-Vcosting sheet'!D490</f>
        <v>0</v>
      </c>
      <c r="E490" s="478">
        <f>'Annexure IV-Vcosting sheet'!I490</f>
        <v>0</v>
      </c>
      <c r="F490" s="428">
        <f>'Annexure IV-Vcosting sheet'!J490</f>
        <v>0</v>
      </c>
      <c r="G490" s="469">
        <f>'Annexure IV-Vcosting sheet'!K490</f>
        <v>0</v>
      </c>
      <c r="H490" s="469">
        <f>'Annexure IV-Vcosting sheet'!L490</f>
        <v>0</v>
      </c>
      <c r="I490" s="478">
        <f>'Annexure IV-Vcosting sheet'!O490</f>
        <v>0</v>
      </c>
      <c r="J490" s="428">
        <f>'Annexure IV-Vcosting sheet'!P490</f>
        <v>0</v>
      </c>
      <c r="K490" s="428">
        <f>'Annexure IV-Vcosting sheet'!S490</f>
        <v>0</v>
      </c>
      <c r="L490" s="478">
        <f>'Annexure IV-Vcosting sheet'!T490</f>
        <v>0</v>
      </c>
      <c r="M490" s="428">
        <f>'Annexure IV-Vcosting sheet'!U490</f>
        <v>0</v>
      </c>
      <c r="N490" s="478">
        <f>'Annexure IV-Vcosting sheet'!V490</f>
        <v>0</v>
      </c>
      <c r="O490" s="428">
        <f>'Annexure IV-Vcosting sheet'!W490</f>
        <v>0</v>
      </c>
      <c r="P490" s="478">
        <f>'Annexure IV-Vcosting sheet'!X490</f>
        <v>0</v>
      </c>
      <c r="Q490" s="428">
        <f>'Annexure IV-Vcosting sheet'!Y490</f>
        <v>0</v>
      </c>
      <c r="R490" s="428">
        <f>'Annexure IV-Vcosting sheet'!AB490</f>
        <v>0</v>
      </c>
      <c r="S490" s="478">
        <f>'Annexure IV-Vcosting sheet'!AC490</f>
        <v>0</v>
      </c>
      <c r="T490" s="428">
        <f>'Annexure IV-Vcosting sheet'!AD490</f>
        <v>0</v>
      </c>
      <c r="U490" s="478">
        <f>'Annexure IV-Vcosting sheet'!AE490</f>
        <v>0</v>
      </c>
      <c r="V490" s="428">
        <f>'Annexure IV-Vcosting sheet'!AF490</f>
        <v>0</v>
      </c>
      <c r="W490" s="434"/>
    </row>
    <row r="491" spans="1:23" ht="36">
      <c r="A491" s="428" t="s">
        <v>39</v>
      </c>
      <c r="B491" s="434" t="s">
        <v>313</v>
      </c>
      <c r="C491" s="478">
        <f>'Annexure IV-Vcosting sheet'!C491</f>
        <v>0</v>
      </c>
      <c r="D491" s="428">
        <f>'Annexure IV-Vcosting sheet'!D491</f>
        <v>0</v>
      </c>
      <c r="E491" s="478">
        <f>'Annexure IV-Vcosting sheet'!I491</f>
        <v>0</v>
      </c>
      <c r="F491" s="428">
        <f>'Annexure IV-Vcosting sheet'!J491</f>
        <v>0</v>
      </c>
      <c r="G491" s="469">
        <f>'Annexure IV-Vcosting sheet'!K491</f>
        <v>0</v>
      </c>
      <c r="H491" s="469">
        <f>'Annexure IV-Vcosting sheet'!L491</f>
        <v>0</v>
      </c>
      <c r="I491" s="478">
        <f>'Annexure IV-Vcosting sheet'!O491</f>
        <v>0</v>
      </c>
      <c r="J491" s="428">
        <f>'Annexure IV-Vcosting sheet'!P491</f>
        <v>0</v>
      </c>
      <c r="K491" s="428">
        <f>'Annexure IV-Vcosting sheet'!S491</f>
        <v>0</v>
      </c>
      <c r="L491" s="478">
        <f>'Annexure IV-Vcosting sheet'!T491</f>
        <v>0</v>
      </c>
      <c r="M491" s="428">
        <f>'Annexure IV-Vcosting sheet'!U491</f>
        <v>0</v>
      </c>
      <c r="N491" s="478">
        <f>'Annexure IV-Vcosting sheet'!V491</f>
        <v>0</v>
      </c>
      <c r="O491" s="428">
        <f>'Annexure IV-Vcosting sheet'!W491</f>
        <v>0</v>
      </c>
      <c r="P491" s="478">
        <f>'Annexure IV-Vcosting sheet'!X491</f>
        <v>0</v>
      </c>
      <c r="Q491" s="428">
        <f>'Annexure IV-Vcosting sheet'!Y491</f>
        <v>0</v>
      </c>
      <c r="R491" s="428">
        <f>'Annexure IV-Vcosting sheet'!AB491</f>
        <v>0</v>
      </c>
      <c r="S491" s="478">
        <f>'Annexure IV-Vcosting sheet'!AC491</f>
        <v>0</v>
      </c>
      <c r="T491" s="428">
        <f>'Annexure IV-Vcosting sheet'!AD491</f>
        <v>0</v>
      </c>
      <c r="U491" s="478">
        <f>'Annexure IV-Vcosting sheet'!AE491</f>
        <v>0</v>
      </c>
      <c r="V491" s="428">
        <f>'Annexure IV-Vcosting sheet'!AF491</f>
        <v>0</v>
      </c>
      <c r="W491" s="434"/>
    </row>
    <row r="492" spans="1:23" ht="18">
      <c r="A492" s="428" t="s">
        <v>41</v>
      </c>
      <c r="B492" s="434" t="s">
        <v>314</v>
      </c>
      <c r="C492" s="478">
        <f>'Annexure IV-Vcosting sheet'!C492</f>
        <v>0</v>
      </c>
      <c r="D492" s="428">
        <f>'Annexure IV-Vcosting sheet'!D492</f>
        <v>0</v>
      </c>
      <c r="E492" s="478">
        <f>'Annexure IV-Vcosting sheet'!I492</f>
        <v>0</v>
      </c>
      <c r="F492" s="428">
        <f>'Annexure IV-Vcosting sheet'!J492</f>
        <v>0</v>
      </c>
      <c r="G492" s="469">
        <f>'Annexure IV-Vcosting sheet'!K492</f>
        <v>0</v>
      </c>
      <c r="H492" s="469">
        <f>'Annexure IV-Vcosting sheet'!L492</f>
        <v>0</v>
      </c>
      <c r="I492" s="478">
        <f>'Annexure IV-Vcosting sheet'!O492</f>
        <v>0</v>
      </c>
      <c r="J492" s="428">
        <f>'Annexure IV-Vcosting sheet'!P492</f>
        <v>0</v>
      </c>
      <c r="K492" s="428">
        <f>'Annexure IV-Vcosting sheet'!S492</f>
        <v>0</v>
      </c>
      <c r="L492" s="478">
        <f>'Annexure IV-Vcosting sheet'!T492</f>
        <v>0</v>
      </c>
      <c r="M492" s="428">
        <f>'Annexure IV-Vcosting sheet'!U492</f>
        <v>0</v>
      </c>
      <c r="N492" s="478">
        <f>'Annexure IV-Vcosting sheet'!V492</f>
        <v>0</v>
      </c>
      <c r="O492" s="428">
        <f>'Annexure IV-Vcosting sheet'!W492</f>
        <v>0</v>
      </c>
      <c r="P492" s="478">
        <f>'Annexure IV-Vcosting sheet'!X492</f>
        <v>0</v>
      </c>
      <c r="Q492" s="428">
        <f>'Annexure IV-Vcosting sheet'!Y492</f>
        <v>0</v>
      </c>
      <c r="R492" s="428">
        <f>'Annexure IV-Vcosting sheet'!AB492</f>
        <v>0</v>
      </c>
      <c r="S492" s="478">
        <f>'Annexure IV-Vcosting sheet'!AC492</f>
        <v>0</v>
      </c>
      <c r="T492" s="428">
        <f>'Annexure IV-Vcosting sheet'!AD492</f>
        <v>0</v>
      </c>
      <c r="U492" s="478">
        <f>'Annexure IV-Vcosting sheet'!AE492</f>
        <v>0</v>
      </c>
      <c r="V492" s="428">
        <f>'Annexure IV-Vcosting sheet'!AF492</f>
        <v>0</v>
      </c>
      <c r="W492" s="434"/>
    </row>
    <row r="493" spans="1:23" ht="18">
      <c r="A493" s="428" t="s">
        <v>43</v>
      </c>
      <c r="B493" s="434" t="s">
        <v>315</v>
      </c>
      <c r="C493" s="478">
        <f>'Annexure IV-Vcosting sheet'!C493</f>
        <v>0</v>
      </c>
      <c r="D493" s="428">
        <f>'Annexure IV-Vcosting sheet'!D493</f>
        <v>0</v>
      </c>
      <c r="E493" s="478">
        <f>'Annexure IV-Vcosting sheet'!I493</f>
        <v>0</v>
      </c>
      <c r="F493" s="428">
        <f>'Annexure IV-Vcosting sheet'!J493</f>
        <v>0</v>
      </c>
      <c r="G493" s="469">
        <f>'Annexure IV-Vcosting sheet'!K493</f>
        <v>0</v>
      </c>
      <c r="H493" s="469">
        <f>'Annexure IV-Vcosting sheet'!L493</f>
        <v>0</v>
      </c>
      <c r="I493" s="478">
        <f>'Annexure IV-Vcosting sheet'!O493</f>
        <v>0</v>
      </c>
      <c r="J493" s="428">
        <f>'Annexure IV-Vcosting sheet'!P493</f>
        <v>0</v>
      </c>
      <c r="K493" s="428">
        <f>'Annexure IV-Vcosting sheet'!S493</f>
        <v>0</v>
      </c>
      <c r="L493" s="478">
        <f>'Annexure IV-Vcosting sheet'!T493</f>
        <v>0</v>
      </c>
      <c r="M493" s="428">
        <f>'Annexure IV-Vcosting sheet'!U493</f>
        <v>0</v>
      </c>
      <c r="N493" s="478">
        <f>'Annexure IV-Vcosting sheet'!V493</f>
        <v>0</v>
      </c>
      <c r="O493" s="428">
        <f>'Annexure IV-Vcosting sheet'!W493</f>
        <v>0</v>
      </c>
      <c r="P493" s="478">
        <f>'Annexure IV-Vcosting sheet'!X493</f>
        <v>0</v>
      </c>
      <c r="Q493" s="428">
        <f>'Annexure IV-Vcosting sheet'!Y493</f>
        <v>0</v>
      </c>
      <c r="R493" s="428">
        <f>'Annexure IV-Vcosting sheet'!AB493</f>
        <v>0</v>
      </c>
      <c r="S493" s="478">
        <f>'Annexure IV-Vcosting sheet'!AC493</f>
        <v>0</v>
      </c>
      <c r="T493" s="428">
        <f>'Annexure IV-Vcosting sheet'!AD493</f>
        <v>0</v>
      </c>
      <c r="U493" s="478">
        <f>'Annexure IV-Vcosting sheet'!AE493</f>
        <v>0</v>
      </c>
      <c r="V493" s="428">
        <f>'Annexure IV-Vcosting sheet'!AF493</f>
        <v>0</v>
      </c>
      <c r="W493" s="434"/>
    </row>
    <row r="494" spans="1:23" ht="27">
      <c r="A494" s="428" t="s">
        <v>45</v>
      </c>
      <c r="B494" s="434" t="s">
        <v>316</v>
      </c>
      <c r="C494" s="478">
        <f>'Annexure IV-Vcosting sheet'!C494</f>
        <v>0</v>
      </c>
      <c r="D494" s="428">
        <f>'Annexure IV-Vcosting sheet'!D494</f>
        <v>0</v>
      </c>
      <c r="E494" s="478">
        <f>'Annexure IV-Vcosting sheet'!I494</f>
        <v>0</v>
      </c>
      <c r="F494" s="428">
        <f>'Annexure IV-Vcosting sheet'!J494</f>
        <v>0</v>
      </c>
      <c r="G494" s="469">
        <f>'Annexure IV-Vcosting sheet'!K494</f>
        <v>0</v>
      </c>
      <c r="H494" s="469">
        <f>'Annexure IV-Vcosting sheet'!L494</f>
        <v>0</v>
      </c>
      <c r="I494" s="478">
        <f>'Annexure IV-Vcosting sheet'!O494</f>
        <v>0</v>
      </c>
      <c r="J494" s="428">
        <f>'Annexure IV-Vcosting sheet'!P494</f>
        <v>0</v>
      </c>
      <c r="K494" s="428">
        <f>'Annexure IV-Vcosting sheet'!S494</f>
        <v>0</v>
      </c>
      <c r="L494" s="478">
        <f>'Annexure IV-Vcosting sheet'!T494</f>
        <v>0</v>
      </c>
      <c r="M494" s="428">
        <f>'Annexure IV-Vcosting sheet'!U494</f>
        <v>0</v>
      </c>
      <c r="N494" s="478">
        <f>'Annexure IV-Vcosting sheet'!V494</f>
        <v>0</v>
      </c>
      <c r="O494" s="428">
        <f>'Annexure IV-Vcosting sheet'!W494</f>
        <v>0</v>
      </c>
      <c r="P494" s="478">
        <f>'Annexure IV-Vcosting sheet'!X494</f>
        <v>0</v>
      </c>
      <c r="Q494" s="428">
        <f>'Annexure IV-Vcosting sheet'!Y494</f>
        <v>0</v>
      </c>
      <c r="R494" s="428">
        <f>'Annexure IV-Vcosting sheet'!AB494</f>
        <v>0</v>
      </c>
      <c r="S494" s="478">
        <f>'Annexure IV-Vcosting sheet'!AC494</f>
        <v>0</v>
      </c>
      <c r="T494" s="428">
        <f>'Annexure IV-Vcosting sheet'!AD494</f>
        <v>0</v>
      </c>
      <c r="U494" s="478">
        <f>'Annexure IV-Vcosting sheet'!AE494</f>
        <v>0</v>
      </c>
      <c r="V494" s="428">
        <f>'Annexure IV-Vcosting sheet'!AF494</f>
        <v>0</v>
      </c>
      <c r="W494" s="434"/>
    </row>
    <row r="495" spans="1:23" ht="27">
      <c r="A495" s="428" t="s">
        <v>47</v>
      </c>
      <c r="B495" s="434" t="s">
        <v>317</v>
      </c>
      <c r="C495" s="478">
        <f>'Annexure IV-Vcosting sheet'!C495</f>
        <v>0</v>
      </c>
      <c r="D495" s="428">
        <f>'Annexure IV-Vcosting sheet'!D495</f>
        <v>0</v>
      </c>
      <c r="E495" s="478">
        <f>'Annexure IV-Vcosting sheet'!I495</f>
        <v>0</v>
      </c>
      <c r="F495" s="428">
        <f>'Annexure IV-Vcosting sheet'!J495</f>
        <v>0</v>
      </c>
      <c r="G495" s="469">
        <f>'Annexure IV-Vcosting sheet'!K495</f>
        <v>0</v>
      </c>
      <c r="H495" s="469">
        <f>'Annexure IV-Vcosting sheet'!L495</f>
        <v>0</v>
      </c>
      <c r="I495" s="478">
        <f>'Annexure IV-Vcosting sheet'!O495</f>
        <v>0</v>
      </c>
      <c r="J495" s="428">
        <f>'Annexure IV-Vcosting sheet'!P495</f>
        <v>0</v>
      </c>
      <c r="K495" s="428">
        <f>'Annexure IV-Vcosting sheet'!S495</f>
        <v>0</v>
      </c>
      <c r="L495" s="478">
        <f>'Annexure IV-Vcosting sheet'!T495</f>
        <v>0</v>
      </c>
      <c r="M495" s="428">
        <f>'Annexure IV-Vcosting sheet'!U495</f>
        <v>0</v>
      </c>
      <c r="N495" s="478">
        <f>'Annexure IV-Vcosting sheet'!V495</f>
        <v>0</v>
      </c>
      <c r="O495" s="428">
        <f>'Annexure IV-Vcosting sheet'!W495</f>
        <v>0</v>
      </c>
      <c r="P495" s="478">
        <f>'Annexure IV-Vcosting sheet'!X495</f>
        <v>0</v>
      </c>
      <c r="Q495" s="428">
        <f>'Annexure IV-Vcosting sheet'!Y495</f>
        <v>0</v>
      </c>
      <c r="R495" s="428">
        <f>'Annexure IV-Vcosting sheet'!AB495</f>
        <v>0</v>
      </c>
      <c r="S495" s="478">
        <f>'Annexure IV-Vcosting sheet'!AC495</f>
        <v>0</v>
      </c>
      <c r="T495" s="428">
        <f>'Annexure IV-Vcosting sheet'!AD495</f>
        <v>0</v>
      </c>
      <c r="U495" s="478">
        <f>'Annexure IV-Vcosting sheet'!AE495</f>
        <v>0</v>
      </c>
      <c r="V495" s="428">
        <f>'Annexure IV-Vcosting sheet'!AF495</f>
        <v>0</v>
      </c>
      <c r="W495" s="434"/>
    </row>
    <row r="496" spans="1:23" ht="18">
      <c r="A496" s="457">
        <f>+A489+0.01</f>
        <v>26.600000000000019</v>
      </c>
      <c r="B496" s="434" t="s">
        <v>318</v>
      </c>
      <c r="C496" s="478">
        <f>'Annexure IV-Vcosting sheet'!C496</f>
        <v>0</v>
      </c>
      <c r="D496" s="428">
        <f>'Annexure IV-Vcosting sheet'!D496</f>
        <v>0</v>
      </c>
      <c r="E496" s="478">
        <f>'Annexure IV-Vcosting sheet'!I496</f>
        <v>0</v>
      </c>
      <c r="F496" s="428">
        <f>'Annexure IV-Vcosting sheet'!J496</f>
        <v>0</v>
      </c>
      <c r="G496" s="469">
        <f>'Annexure IV-Vcosting sheet'!K496</f>
        <v>0</v>
      </c>
      <c r="H496" s="469">
        <f>'Annexure IV-Vcosting sheet'!L496</f>
        <v>0</v>
      </c>
      <c r="I496" s="478">
        <f>'Annexure IV-Vcosting sheet'!O496</f>
        <v>0</v>
      </c>
      <c r="J496" s="428">
        <f>'Annexure IV-Vcosting sheet'!P496</f>
        <v>0</v>
      </c>
      <c r="K496" s="428">
        <f>'Annexure IV-Vcosting sheet'!S496</f>
        <v>0</v>
      </c>
      <c r="L496" s="478">
        <f>'Annexure IV-Vcosting sheet'!T496</f>
        <v>0</v>
      </c>
      <c r="M496" s="428">
        <f>'Annexure IV-Vcosting sheet'!U496</f>
        <v>0</v>
      </c>
      <c r="N496" s="478">
        <f>'Annexure IV-Vcosting sheet'!V496</f>
        <v>0</v>
      </c>
      <c r="O496" s="428">
        <f>'Annexure IV-Vcosting sheet'!W496</f>
        <v>0</v>
      </c>
      <c r="P496" s="478">
        <f>'Annexure IV-Vcosting sheet'!X496</f>
        <v>0</v>
      </c>
      <c r="Q496" s="428">
        <f>'Annexure IV-Vcosting sheet'!Y496</f>
        <v>0</v>
      </c>
      <c r="R496" s="428">
        <f>'Annexure IV-Vcosting sheet'!AB496</f>
        <v>0</v>
      </c>
      <c r="S496" s="478">
        <f>'Annexure IV-Vcosting sheet'!AC496</f>
        <v>0</v>
      </c>
      <c r="T496" s="428">
        <f>'Annexure IV-Vcosting sheet'!AD496</f>
        <v>0</v>
      </c>
      <c r="U496" s="478">
        <f>'Annexure IV-Vcosting sheet'!AE496</f>
        <v>0</v>
      </c>
      <c r="V496" s="428">
        <f>'Annexure IV-Vcosting sheet'!AF496</f>
        <v>0</v>
      </c>
      <c r="W496" s="434"/>
    </row>
    <row r="497" spans="1:23" ht="18">
      <c r="A497" s="457">
        <f t="shared" ref="A497:A505" si="58">+A496+0.01</f>
        <v>26.610000000000021</v>
      </c>
      <c r="B497" s="434" t="s">
        <v>319</v>
      </c>
      <c r="C497" s="478">
        <f>'Annexure IV-Vcosting sheet'!C497</f>
        <v>0</v>
      </c>
      <c r="D497" s="428">
        <f>'Annexure IV-Vcosting sheet'!D497</f>
        <v>0</v>
      </c>
      <c r="E497" s="478">
        <f>'Annexure IV-Vcosting sheet'!I497</f>
        <v>0</v>
      </c>
      <c r="F497" s="428">
        <f>'Annexure IV-Vcosting sheet'!J497</f>
        <v>0</v>
      </c>
      <c r="G497" s="469">
        <f>'Annexure IV-Vcosting sheet'!K497</f>
        <v>0</v>
      </c>
      <c r="H497" s="469">
        <f>'Annexure IV-Vcosting sheet'!L497</f>
        <v>0</v>
      </c>
      <c r="I497" s="478">
        <f>'Annexure IV-Vcosting sheet'!O497</f>
        <v>0</v>
      </c>
      <c r="J497" s="428">
        <f>'Annexure IV-Vcosting sheet'!P497</f>
        <v>0</v>
      </c>
      <c r="K497" s="428">
        <f>'Annexure IV-Vcosting sheet'!S497</f>
        <v>0</v>
      </c>
      <c r="L497" s="478">
        <f>'Annexure IV-Vcosting sheet'!T497</f>
        <v>0</v>
      </c>
      <c r="M497" s="428">
        <f>'Annexure IV-Vcosting sheet'!U497</f>
        <v>0</v>
      </c>
      <c r="N497" s="478">
        <f>'Annexure IV-Vcosting sheet'!V497</f>
        <v>0</v>
      </c>
      <c r="O497" s="428">
        <f>'Annexure IV-Vcosting sheet'!W497</f>
        <v>0</v>
      </c>
      <c r="P497" s="478">
        <f>'Annexure IV-Vcosting sheet'!X497</f>
        <v>0</v>
      </c>
      <c r="Q497" s="428">
        <f>'Annexure IV-Vcosting sheet'!Y497</f>
        <v>0</v>
      </c>
      <c r="R497" s="428">
        <f>'Annexure IV-Vcosting sheet'!AB497</f>
        <v>0</v>
      </c>
      <c r="S497" s="478">
        <f>'Annexure IV-Vcosting sheet'!AC497</f>
        <v>0</v>
      </c>
      <c r="T497" s="428">
        <f>'Annexure IV-Vcosting sheet'!AD497</f>
        <v>0</v>
      </c>
      <c r="U497" s="478">
        <f>'Annexure IV-Vcosting sheet'!AE497</f>
        <v>0</v>
      </c>
      <c r="V497" s="428">
        <f>'Annexure IV-Vcosting sheet'!AF497</f>
        <v>0</v>
      </c>
      <c r="W497" s="434"/>
    </row>
    <row r="498" spans="1:23" ht="18">
      <c r="A498" s="457">
        <f t="shared" si="58"/>
        <v>26.620000000000022</v>
      </c>
      <c r="B498" s="434" t="s">
        <v>82</v>
      </c>
      <c r="C498" s="478">
        <f>'Annexure IV-Vcosting sheet'!C498</f>
        <v>0</v>
      </c>
      <c r="D498" s="428">
        <f>'Annexure IV-Vcosting sheet'!D498</f>
        <v>0</v>
      </c>
      <c r="E498" s="478">
        <f>'Annexure IV-Vcosting sheet'!I498</f>
        <v>0</v>
      </c>
      <c r="F498" s="428">
        <f>'Annexure IV-Vcosting sheet'!J498</f>
        <v>0</v>
      </c>
      <c r="G498" s="469">
        <f>'Annexure IV-Vcosting sheet'!K498</f>
        <v>0</v>
      </c>
      <c r="H498" s="469">
        <f>'Annexure IV-Vcosting sheet'!L498</f>
        <v>0</v>
      </c>
      <c r="I498" s="478">
        <f>'Annexure IV-Vcosting sheet'!O498</f>
        <v>0</v>
      </c>
      <c r="J498" s="428">
        <f>'Annexure IV-Vcosting sheet'!P498</f>
        <v>0</v>
      </c>
      <c r="K498" s="428">
        <f>'Annexure IV-Vcosting sheet'!S498</f>
        <v>0</v>
      </c>
      <c r="L498" s="478">
        <f>'Annexure IV-Vcosting sheet'!T498</f>
        <v>0</v>
      </c>
      <c r="M498" s="428">
        <f>'Annexure IV-Vcosting sheet'!U498</f>
        <v>0</v>
      </c>
      <c r="N498" s="478">
        <f>'Annexure IV-Vcosting sheet'!V498</f>
        <v>0</v>
      </c>
      <c r="O498" s="428">
        <f>'Annexure IV-Vcosting sheet'!W498</f>
        <v>0</v>
      </c>
      <c r="P498" s="478">
        <f>'Annexure IV-Vcosting sheet'!X498</f>
        <v>0</v>
      </c>
      <c r="Q498" s="428">
        <f>'Annexure IV-Vcosting sheet'!Y498</f>
        <v>0</v>
      </c>
      <c r="R498" s="428">
        <f>'Annexure IV-Vcosting sheet'!AB498</f>
        <v>0</v>
      </c>
      <c r="S498" s="478">
        <f>'Annexure IV-Vcosting sheet'!AC498</f>
        <v>0</v>
      </c>
      <c r="T498" s="428">
        <f>'Annexure IV-Vcosting sheet'!AD498</f>
        <v>0</v>
      </c>
      <c r="U498" s="478">
        <f>'Annexure IV-Vcosting sheet'!AE498</f>
        <v>0</v>
      </c>
      <c r="V498" s="428">
        <f>'Annexure IV-Vcosting sheet'!AF498</f>
        <v>0</v>
      </c>
      <c r="W498" s="434"/>
    </row>
    <row r="499" spans="1:23" ht="18">
      <c r="A499" s="457">
        <f t="shared" si="58"/>
        <v>26.630000000000024</v>
      </c>
      <c r="B499" s="434" t="s">
        <v>320</v>
      </c>
      <c r="C499" s="478">
        <f>'Annexure IV-Vcosting sheet'!C499</f>
        <v>0</v>
      </c>
      <c r="D499" s="428">
        <f>'Annexure IV-Vcosting sheet'!D499</f>
        <v>0</v>
      </c>
      <c r="E499" s="478">
        <f>'Annexure IV-Vcosting sheet'!I499</f>
        <v>0</v>
      </c>
      <c r="F499" s="428">
        <f>'Annexure IV-Vcosting sheet'!J499</f>
        <v>0</v>
      </c>
      <c r="G499" s="469">
        <f>'Annexure IV-Vcosting sheet'!K499</f>
        <v>0</v>
      </c>
      <c r="H499" s="469">
        <f>'Annexure IV-Vcosting sheet'!L499</f>
        <v>0</v>
      </c>
      <c r="I499" s="478">
        <f>'Annexure IV-Vcosting sheet'!O499</f>
        <v>0</v>
      </c>
      <c r="J499" s="428">
        <f>'Annexure IV-Vcosting sheet'!P499</f>
        <v>0</v>
      </c>
      <c r="K499" s="428">
        <f>'Annexure IV-Vcosting sheet'!S499</f>
        <v>0</v>
      </c>
      <c r="L499" s="478">
        <f>'Annexure IV-Vcosting sheet'!T499</f>
        <v>0</v>
      </c>
      <c r="M499" s="428">
        <f>'Annexure IV-Vcosting sheet'!U499</f>
        <v>0</v>
      </c>
      <c r="N499" s="478">
        <f>'Annexure IV-Vcosting sheet'!V499</f>
        <v>0</v>
      </c>
      <c r="O499" s="428">
        <f>'Annexure IV-Vcosting sheet'!W499</f>
        <v>0</v>
      </c>
      <c r="P499" s="478">
        <f>'Annexure IV-Vcosting sheet'!X499</f>
        <v>0</v>
      </c>
      <c r="Q499" s="428">
        <f>'Annexure IV-Vcosting sheet'!Y499</f>
        <v>0</v>
      </c>
      <c r="R499" s="428">
        <f>'Annexure IV-Vcosting sheet'!AB499</f>
        <v>0</v>
      </c>
      <c r="S499" s="478">
        <f>'Annexure IV-Vcosting sheet'!AC499</f>
        <v>0</v>
      </c>
      <c r="T499" s="428">
        <f>'Annexure IV-Vcosting sheet'!AD499</f>
        <v>0</v>
      </c>
      <c r="U499" s="478">
        <f>'Annexure IV-Vcosting sheet'!AE499</f>
        <v>0</v>
      </c>
      <c r="V499" s="428">
        <f>'Annexure IV-Vcosting sheet'!AF499</f>
        <v>0</v>
      </c>
      <c r="W499" s="434"/>
    </row>
    <row r="500" spans="1:23" ht="18">
      <c r="A500" s="457">
        <f t="shared" si="58"/>
        <v>26.640000000000025</v>
      </c>
      <c r="B500" s="434" t="s">
        <v>321</v>
      </c>
      <c r="C500" s="478">
        <f>'Annexure IV-Vcosting sheet'!C500</f>
        <v>0</v>
      </c>
      <c r="D500" s="428">
        <f>'Annexure IV-Vcosting sheet'!D500</f>
        <v>0</v>
      </c>
      <c r="E500" s="478">
        <f>'Annexure IV-Vcosting sheet'!I500</f>
        <v>0</v>
      </c>
      <c r="F500" s="428">
        <f>'Annexure IV-Vcosting sheet'!J500</f>
        <v>0</v>
      </c>
      <c r="G500" s="469">
        <f>'Annexure IV-Vcosting sheet'!K500</f>
        <v>0</v>
      </c>
      <c r="H500" s="469">
        <f>'Annexure IV-Vcosting sheet'!L500</f>
        <v>0</v>
      </c>
      <c r="I500" s="478">
        <f>'Annexure IV-Vcosting sheet'!O500</f>
        <v>0</v>
      </c>
      <c r="J500" s="428">
        <f>'Annexure IV-Vcosting sheet'!P500</f>
        <v>0</v>
      </c>
      <c r="K500" s="428">
        <f>'Annexure IV-Vcosting sheet'!S500</f>
        <v>0</v>
      </c>
      <c r="L500" s="478">
        <f>'Annexure IV-Vcosting sheet'!T500</f>
        <v>0</v>
      </c>
      <c r="M500" s="428">
        <f>'Annexure IV-Vcosting sheet'!U500</f>
        <v>0</v>
      </c>
      <c r="N500" s="478">
        <f>'Annexure IV-Vcosting sheet'!V500</f>
        <v>0</v>
      </c>
      <c r="O500" s="428">
        <f>'Annexure IV-Vcosting sheet'!W500</f>
        <v>0</v>
      </c>
      <c r="P500" s="478">
        <f>'Annexure IV-Vcosting sheet'!X500</f>
        <v>0</v>
      </c>
      <c r="Q500" s="428">
        <f>'Annexure IV-Vcosting sheet'!Y500</f>
        <v>0</v>
      </c>
      <c r="R500" s="428">
        <f>'Annexure IV-Vcosting sheet'!AB500</f>
        <v>0</v>
      </c>
      <c r="S500" s="478">
        <f>'Annexure IV-Vcosting sheet'!AC500</f>
        <v>0</v>
      </c>
      <c r="T500" s="428">
        <f>'Annexure IV-Vcosting sheet'!AD500</f>
        <v>0</v>
      </c>
      <c r="U500" s="478">
        <f>'Annexure IV-Vcosting sheet'!AE500</f>
        <v>0</v>
      </c>
      <c r="V500" s="428">
        <f>'Annexure IV-Vcosting sheet'!AF500</f>
        <v>0</v>
      </c>
      <c r="W500" s="434"/>
    </row>
    <row r="501" spans="1:23" ht="18">
      <c r="A501" s="457">
        <f t="shared" si="58"/>
        <v>26.650000000000027</v>
      </c>
      <c r="B501" s="434" t="s">
        <v>322</v>
      </c>
      <c r="C501" s="478">
        <f>'Annexure IV-Vcosting sheet'!C501</f>
        <v>0</v>
      </c>
      <c r="D501" s="428">
        <f>'Annexure IV-Vcosting sheet'!D501</f>
        <v>0</v>
      </c>
      <c r="E501" s="478">
        <f>'Annexure IV-Vcosting sheet'!I501</f>
        <v>0</v>
      </c>
      <c r="F501" s="428">
        <f>'Annexure IV-Vcosting sheet'!J501</f>
        <v>0</v>
      </c>
      <c r="G501" s="469">
        <f>'Annexure IV-Vcosting sheet'!K501</f>
        <v>0</v>
      </c>
      <c r="H501" s="469">
        <f>'Annexure IV-Vcosting sheet'!L501</f>
        <v>0</v>
      </c>
      <c r="I501" s="478">
        <f>'Annexure IV-Vcosting sheet'!O501</f>
        <v>0</v>
      </c>
      <c r="J501" s="428">
        <f>'Annexure IV-Vcosting sheet'!P501</f>
        <v>0</v>
      </c>
      <c r="K501" s="428">
        <f>'Annexure IV-Vcosting sheet'!S501</f>
        <v>0</v>
      </c>
      <c r="L501" s="478">
        <f>'Annexure IV-Vcosting sheet'!T501</f>
        <v>0</v>
      </c>
      <c r="M501" s="428">
        <f>'Annexure IV-Vcosting sheet'!U501</f>
        <v>0</v>
      </c>
      <c r="N501" s="478">
        <f>'Annexure IV-Vcosting sheet'!V501</f>
        <v>0</v>
      </c>
      <c r="O501" s="428">
        <f>'Annexure IV-Vcosting sheet'!W501</f>
        <v>0</v>
      </c>
      <c r="P501" s="478">
        <f>'Annexure IV-Vcosting sheet'!X501</f>
        <v>0</v>
      </c>
      <c r="Q501" s="428">
        <f>'Annexure IV-Vcosting sheet'!Y501</f>
        <v>0</v>
      </c>
      <c r="R501" s="428">
        <f>'Annexure IV-Vcosting sheet'!AB501</f>
        <v>0</v>
      </c>
      <c r="S501" s="478">
        <f>'Annexure IV-Vcosting sheet'!AC501</f>
        <v>0</v>
      </c>
      <c r="T501" s="428">
        <f>'Annexure IV-Vcosting sheet'!AD501</f>
        <v>0</v>
      </c>
      <c r="U501" s="478">
        <f>'Annexure IV-Vcosting sheet'!AE501</f>
        <v>0</v>
      </c>
      <c r="V501" s="428">
        <f>'Annexure IV-Vcosting sheet'!AF501</f>
        <v>0</v>
      </c>
      <c r="W501" s="434"/>
    </row>
    <row r="502" spans="1:23" ht="18">
      <c r="A502" s="457">
        <f t="shared" si="58"/>
        <v>26.660000000000029</v>
      </c>
      <c r="B502" s="434" t="s">
        <v>323</v>
      </c>
      <c r="C502" s="478">
        <f>'Annexure IV-Vcosting sheet'!C502</f>
        <v>0</v>
      </c>
      <c r="D502" s="428">
        <f>'Annexure IV-Vcosting sheet'!D502</f>
        <v>0</v>
      </c>
      <c r="E502" s="478">
        <f>'Annexure IV-Vcosting sheet'!I502</f>
        <v>0</v>
      </c>
      <c r="F502" s="428">
        <f>'Annexure IV-Vcosting sheet'!J502</f>
        <v>0</v>
      </c>
      <c r="G502" s="469">
        <f>'Annexure IV-Vcosting sheet'!K502</f>
        <v>0</v>
      </c>
      <c r="H502" s="469">
        <f>'Annexure IV-Vcosting sheet'!L502</f>
        <v>0</v>
      </c>
      <c r="I502" s="478">
        <f>'Annexure IV-Vcosting sheet'!O502</f>
        <v>0</v>
      </c>
      <c r="J502" s="428">
        <f>'Annexure IV-Vcosting sheet'!P502</f>
        <v>0</v>
      </c>
      <c r="K502" s="428">
        <f>'Annexure IV-Vcosting sheet'!S502</f>
        <v>0</v>
      </c>
      <c r="L502" s="478">
        <f>'Annexure IV-Vcosting sheet'!T502</f>
        <v>0</v>
      </c>
      <c r="M502" s="428">
        <f>'Annexure IV-Vcosting sheet'!U502</f>
        <v>0</v>
      </c>
      <c r="N502" s="478">
        <f>'Annexure IV-Vcosting sheet'!V502</f>
        <v>0</v>
      </c>
      <c r="O502" s="428">
        <f>'Annexure IV-Vcosting sheet'!W502</f>
        <v>0</v>
      </c>
      <c r="P502" s="478">
        <f>'Annexure IV-Vcosting sheet'!X502</f>
        <v>0</v>
      </c>
      <c r="Q502" s="428">
        <f>'Annexure IV-Vcosting sheet'!Y502</f>
        <v>0</v>
      </c>
      <c r="R502" s="428">
        <f>'Annexure IV-Vcosting sheet'!AB502</f>
        <v>0</v>
      </c>
      <c r="S502" s="478">
        <f>'Annexure IV-Vcosting sheet'!AC502</f>
        <v>0</v>
      </c>
      <c r="T502" s="428">
        <f>'Annexure IV-Vcosting sheet'!AD502</f>
        <v>0</v>
      </c>
      <c r="U502" s="478">
        <f>'Annexure IV-Vcosting sheet'!AE502</f>
        <v>0</v>
      </c>
      <c r="V502" s="428">
        <f>'Annexure IV-Vcosting sheet'!AF502</f>
        <v>0</v>
      </c>
      <c r="W502" s="434"/>
    </row>
    <row r="503" spans="1:23" ht="18">
      <c r="A503" s="457">
        <f t="shared" si="58"/>
        <v>26.67000000000003</v>
      </c>
      <c r="B503" s="434" t="s">
        <v>324</v>
      </c>
      <c r="C503" s="478">
        <f>'Annexure IV-Vcosting sheet'!C503</f>
        <v>0</v>
      </c>
      <c r="D503" s="428">
        <f>'Annexure IV-Vcosting sheet'!D503</f>
        <v>0</v>
      </c>
      <c r="E503" s="478">
        <f>'Annexure IV-Vcosting sheet'!I503</f>
        <v>0</v>
      </c>
      <c r="F503" s="428">
        <f>'Annexure IV-Vcosting sheet'!J503</f>
        <v>0</v>
      </c>
      <c r="G503" s="469">
        <f>'Annexure IV-Vcosting sheet'!K503</f>
        <v>0</v>
      </c>
      <c r="H503" s="469">
        <f>'Annexure IV-Vcosting sheet'!L503</f>
        <v>0</v>
      </c>
      <c r="I503" s="478">
        <f>'Annexure IV-Vcosting sheet'!O503</f>
        <v>0</v>
      </c>
      <c r="J503" s="428">
        <f>'Annexure IV-Vcosting sheet'!P503</f>
        <v>0</v>
      </c>
      <c r="K503" s="428">
        <f>'Annexure IV-Vcosting sheet'!S503</f>
        <v>0</v>
      </c>
      <c r="L503" s="478">
        <f>'Annexure IV-Vcosting sheet'!T503</f>
        <v>0</v>
      </c>
      <c r="M503" s="428">
        <f>'Annexure IV-Vcosting sheet'!U503</f>
        <v>0</v>
      </c>
      <c r="N503" s="478">
        <f>'Annexure IV-Vcosting sheet'!V503</f>
        <v>0</v>
      </c>
      <c r="O503" s="428">
        <f>'Annexure IV-Vcosting sheet'!W503</f>
        <v>0</v>
      </c>
      <c r="P503" s="478">
        <f>'Annexure IV-Vcosting sheet'!X503</f>
        <v>0</v>
      </c>
      <c r="Q503" s="428">
        <f>'Annexure IV-Vcosting sheet'!Y503</f>
        <v>0</v>
      </c>
      <c r="R503" s="428">
        <f>'Annexure IV-Vcosting sheet'!AB503</f>
        <v>0</v>
      </c>
      <c r="S503" s="478">
        <f>'Annexure IV-Vcosting sheet'!AC503</f>
        <v>0</v>
      </c>
      <c r="T503" s="428">
        <f>'Annexure IV-Vcosting sheet'!AD503</f>
        <v>0</v>
      </c>
      <c r="U503" s="478">
        <f>'Annexure IV-Vcosting sheet'!AE503</f>
        <v>0</v>
      </c>
      <c r="V503" s="428">
        <f>'Annexure IV-Vcosting sheet'!AF503</f>
        <v>0</v>
      </c>
      <c r="W503" s="434"/>
    </row>
    <row r="504" spans="1:23" ht="18">
      <c r="A504" s="457">
        <f t="shared" si="58"/>
        <v>26.680000000000032</v>
      </c>
      <c r="B504" s="434" t="s">
        <v>325</v>
      </c>
      <c r="C504" s="478">
        <f>'Annexure IV-Vcosting sheet'!C504</f>
        <v>0</v>
      </c>
      <c r="D504" s="428">
        <f>'Annexure IV-Vcosting sheet'!D504</f>
        <v>0</v>
      </c>
      <c r="E504" s="478">
        <f>'Annexure IV-Vcosting sheet'!I504</f>
        <v>0</v>
      </c>
      <c r="F504" s="428">
        <f>'Annexure IV-Vcosting sheet'!J504</f>
        <v>0</v>
      </c>
      <c r="G504" s="469">
        <f>'Annexure IV-Vcosting sheet'!K504</f>
        <v>0</v>
      </c>
      <c r="H504" s="469">
        <f>'Annexure IV-Vcosting sheet'!L504</f>
        <v>0</v>
      </c>
      <c r="I504" s="478">
        <f>'Annexure IV-Vcosting sheet'!O504</f>
        <v>0</v>
      </c>
      <c r="J504" s="428">
        <f>'Annexure IV-Vcosting sheet'!P504</f>
        <v>0</v>
      </c>
      <c r="K504" s="428">
        <f>'Annexure IV-Vcosting sheet'!S504</f>
        <v>0</v>
      </c>
      <c r="L504" s="478">
        <f>'Annexure IV-Vcosting sheet'!T504</f>
        <v>0</v>
      </c>
      <c r="M504" s="428">
        <f>'Annexure IV-Vcosting sheet'!U504</f>
        <v>0</v>
      </c>
      <c r="N504" s="478">
        <f>'Annexure IV-Vcosting sheet'!V504</f>
        <v>0</v>
      </c>
      <c r="O504" s="428">
        <f>'Annexure IV-Vcosting sheet'!W504</f>
        <v>0</v>
      </c>
      <c r="P504" s="478">
        <f>'Annexure IV-Vcosting sheet'!X504</f>
        <v>0</v>
      </c>
      <c r="Q504" s="428">
        <f>'Annexure IV-Vcosting sheet'!Y504</f>
        <v>0</v>
      </c>
      <c r="R504" s="428">
        <f>'Annexure IV-Vcosting sheet'!AB504</f>
        <v>0</v>
      </c>
      <c r="S504" s="478">
        <f>'Annexure IV-Vcosting sheet'!AC504</f>
        <v>0</v>
      </c>
      <c r="T504" s="428">
        <f>'Annexure IV-Vcosting sheet'!AD504</f>
        <v>0</v>
      </c>
      <c r="U504" s="478">
        <f>'Annexure IV-Vcosting sheet'!AE504</f>
        <v>0</v>
      </c>
      <c r="V504" s="428">
        <f>'Annexure IV-Vcosting sheet'!AF504</f>
        <v>0</v>
      </c>
      <c r="W504" s="434"/>
    </row>
    <row r="505" spans="1:23" ht="18">
      <c r="A505" s="457">
        <f t="shared" si="58"/>
        <v>26.690000000000033</v>
      </c>
      <c r="B505" s="434" t="s">
        <v>326</v>
      </c>
      <c r="C505" s="478">
        <f>'Annexure IV-Vcosting sheet'!C505</f>
        <v>0</v>
      </c>
      <c r="D505" s="428">
        <f>'Annexure IV-Vcosting sheet'!D505</f>
        <v>0</v>
      </c>
      <c r="E505" s="478">
        <f>'Annexure IV-Vcosting sheet'!I505</f>
        <v>0</v>
      </c>
      <c r="F505" s="428">
        <f>'Annexure IV-Vcosting sheet'!J505</f>
        <v>0</v>
      </c>
      <c r="G505" s="469">
        <f>'Annexure IV-Vcosting sheet'!K505</f>
        <v>0</v>
      </c>
      <c r="H505" s="469">
        <f>'Annexure IV-Vcosting sheet'!L505</f>
        <v>0</v>
      </c>
      <c r="I505" s="478">
        <f>'Annexure IV-Vcosting sheet'!O505</f>
        <v>0</v>
      </c>
      <c r="J505" s="428">
        <f>'Annexure IV-Vcosting sheet'!P505</f>
        <v>0</v>
      </c>
      <c r="K505" s="428">
        <f>'Annexure IV-Vcosting sheet'!S505</f>
        <v>0</v>
      </c>
      <c r="L505" s="478">
        <f>'Annexure IV-Vcosting sheet'!T505</f>
        <v>0</v>
      </c>
      <c r="M505" s="428">
        <f>'Annexure IV-Vcosting sheet'!U505</f>
        <v>0</v>
      </c>
      <c r="N505" s="478">
        <f>'Annexure IV-Vcosting sheet'!V505</f>
        <v>0</v>
      </c>
      <c r="O505" s="428">
        <f>'Annexure IV-Vcosting sheet'!W505</f>
        <v>0</v>
      </c>
      <c r="P505" s="478">
        <f>'Annexure IV-Vcosting sheet'!X505</f>
        <v>0</v>
      </c>
      <c r="Q505" s="428">
        <f>'Annexure IV-Vcosting sheet'!Y505</f>
        <v>0</v>
      </c>
      <c r="R505" s="428">
        <f>'Annexure IV-Vcosting sheet'!AB505</f>
        <v>0</v>
      </c>
      <c r="S505" s="478">
        <f>'Annexure IV-Vcosting sheet'!AC505</f>
        <v>0</v>
      </c>
      <c r="T505" s="428">
        <f>'Annexure IV-Vcosting sheet'!AD505</f>
        <v>0</v>
      </c>
      <c r="U505" s="478">
        <f>'Annexure IV-Vcosting sheet'!AE505</f>
        <v>0</v>
      </c>
      <c r="V505" s="428">
        <f>'Annexure IV-Vcosting sheet'!AF505</f>
        <v>0</v>
      </c>
      <c r="W505" s="434"/>
    </row>
    <row r="506" spans="1:23">
      <c r="A506" s="428"/>
      <c r="B506" s="429" t="s">
        <v>327</v>
      </c>
      <c r="C506" s="478">
        <f>'Annexure IV-Vcosting sheet'!C506</f>
        <v>0</v>
      </c>
      <c r="D506" s="428">
        <f>'Annexure IV-Vcosting sheet'!D506</f>
        <v>0</v>
      </c>
      <c r="E506" s="478">
        <f>'Annexure IV-Vcosting sheet'!I506</f>
        <v>0</v>
      </c>
      <c r="F506" s="428">
        <f>'Annexure IV-Vcosting sheet'!J506</f>
        <v>0</v>
      </c>
      <c r="G506" s="469">
        <f>'Annexure IV-Vcosting sheet'!K506</f>
        <v>0</v>
      </c>
      <c r="H506" s="469">
        <f>'Annexure IV-Vcosting sheet'!L506</f>
        <v>0</v>
      </c>
      <c r="I506" s="478">
        <f>'Annexure IV-Vcosting sheet'!O506</f>
        <v>0</v>
      </c>
      <c r="J506" s="428">
        <f>'Annexure IV-Vcosting sheet'!P506</f>
        <v>0</v>
      </c>
      <c r="K506" s="428">
        <f>'Annexure IV-Vcosting sheet'!S506</f>
        <v>0</v>
      </c>
      <c r="L506" s="478">
        <f>'Annexure IV-Vcosting sheet'!T506</f>
        <v>0</v>
      </c>
      <c r="M506" s="428">
        <f>'Annexure IV-Vcosting sheet'!U506</f>
        <v>0</v>
      </c>
      <c r="N506" s="478">
        <f>'Annexure IV-Vcosting sheet'!V506</f>
        <v>0</v>
      </c>
      <c r="O506" s="428">
        <f>'Annexure IV-Vcosting sheet'!W506</f>
        <v>0</v>
      </c>
      <c r="P506" s="478">
        <f>'Annexure IV-Vcosting sheet'!X506</f>
        <v>0</v>
      </c>
      <c r="Q506" s="428">
        <f>'Annexure IV-Vcosting sheet'!Y506</f>
        <v>0</v>
      </c>
      <c r="R506" s="428">
        <f>'Annexure IV-Vcosting sheet'!AB506</f>
        <v>0</v>
      </c>
      <c r="S506" s="478">
        <f>'Annexure IV-Vcosting sheet'!AC506</f>
        <v>0</v>
      </c>
      <c r="T506" s="428">
        <f>'Annexure IV-Vcosting sheet'!AD506</f>
        <v>0</v>
      </c>
      <c r="U506" s="478">
        <f>'Annexure IV-Vcosting sheet'!AE506</f>
        <v>0</v>
      </c>
      <c r="V506" s="428">
        <f>'Annexure IV-Vcosting sheet'!AF506</f>
        <v>0</v>
      </c>
      <c r="W506" s="429"/>
    </row>
    <row r="507" spans="1:23" ht="18">
      <c r="A507" s="428"/>
      <c r="B507" s="429" t="s">
        <v>328</v>
      </c>
      <c r="C507" s="478">
        <f>'Annexure IV-Vcosting sheet'!C507</f>
        <v>0</v>
      </c>
      <c r="D507" s="428">
        <f>'Annexure IV-Vcosting sheet'!D507</f>
        <v>0</v>
      </c>
      <c r="E507" s="478">
        <f>'Annexure IV-Vcosting sheet'!I507</f>
        <v>0</v>
      </c>
      <c r="F507" s="428">
        <f>'Annexure IV-Vcosting sheet'!J507</f>
        <v>0</v>
      </c>
      <c r="G507" s="469">
        <f>'Annexure IV-Vcosting sheet'!K507</f>
        <v>0</v>
      </c>
      <c r="H507" s="469">
        <f>'Annexure IV-Vcosting sheet'!L507</f>
        <v>0</v>
      </c>
      <c r="I507" s="478">
        <f>'Annexure IV-Vcosting sheet'!O507</f>
        <v>0</v>
      </c>
      <c r="J507" s="428">
        <f>'Annexure IV-Vcosting sheet'!P507</f>
        <v>0</v>
      </c>
      <c r="K507" s="428">
        <f>'Annexure IV-Vcosting sheet'!S507</f>
        <v>0</v>
      </c>
      <c r="L507" s="478">
        <f>'Annexure IV-Vcosting sheet'!T507</f>
        <v>0</v>
      </c>
      <c r="M507" s="428">
        <f>'Annexure IV-Vcosting sheet'!U507</f>
        <v>0</v>
      </c>
      <c r="N507" s="478">
        <f>'Annexure IV-Vcosting sheet'!V507</f>
        <v>0</v>
      </c>
      <c r="O507" s="428">
        <f>'Annexure IV-Vcosting sheet'!W507</f>
        <v>0</v>
      </c>
      <c r="P507" s="478">
        <f>'Annexure IV-Vcosting sheet'!X507</f>
        <v>0</v>
      </c>
      <c r="Q507" s="428">
        <f>'Annexure IV-Vcosting sheet'!Y507</f>
        <v>0</v>
      </c>
      <c r="R507" s="428">
        <f>'Annexure IV-Vcosting sheet'!AB507</f>
        <v>0</v>
      </c>
      <c r="S507" s="478">
        <f>'Annexure IV-Vcosting sheet'!AC507</f>
        <v>0</v>
      </c>
      <c r="T507" s="428">
        <f>'Annexure IV-Vcosting sheet'!AD507</f>
        <v>0</v>
      </c>
      <c r="U507" s="478">
        <f>'Annexure IV-Vcosting sheet'!AE507</f>
        <v>0</v>
      </c>
      <c r="V507" s="428">
        <f>'Annexure IV-Vcosting sheet'!AF507</f>
        <v>0</v>
      </c>
      <c r="W507" s="429"/>
    </row>
    <row r="508" spans="1:23" ht="18">
      <c r="A508" s="428"/>
      <c r="B508" s="442" t="s">
        <v>329</v>
      </c>
      <c r="C508" s="478">
        <f>'Annexure IV-Vcosting sheet'!C508</f>
        <v>0</v>
      </c>
      <c r="D508" s="428">
        <f>'Annexure IV-Vcosting sheet'!D508</f>
        <v>0</v>
      </c>
      <c r="E508" s="478">
        <f>'Annexure IV-Vcosting sheet'!I508</f>
        <v>0</v>
      </c>
      <c r="F508" s="428">
        <f>'Annexure IV-Vcosting sheet'!J508</f>
        <v>0</v>
      </c>
      <c r="G508" s="469">
        <f>'Annexure IV-Vcosting sheet'!K508</f>
        <v>0</v>
      </c>
      <c r="H508" s="469">
        <f>'Annexure IV-Vcosting sheet'!L508</f>
        <v>0</v>
      </c>
      <c r="I508" s="478">
        <f>'Annexure IV-Vcosting sheet'!O508</f>
        <v>0</v>
      </c>
      <c r="J508" s="428">
        <f>'Annexure IV-Vcosting sheet'!P508</f>
        <v>0</v>
      </c>
      <c r="K508" s="428">
        <f>'Annexure IV-Vcosting sheet'!S508</f>
        <v>0</v>
      </c>
      <c r="L508" s="478">
        <f>'Annexure IV-Vcosting sheet'!T508</f>
        <v>1</v>
      </c>
      <c r="M508" s="428">
        <f>'Annexure IV-Vcosting sheet'!U508</f>
        <v>5.375</v>
      </c>
      <c r="N508" s="478">
        <f>'Annexure IV-Vcosting sheet'!V508</f>
        <v>0</v>
      </c>
      <c r="O508" s="428">
        <f>'Annexure IV-Vcosting sheet'!W508</f>
        <v>5.375</v>
      </c>
      <c r="P508" s="478">
        <f>'Annexure IV-Vcosting sheet'!X508</f>
        <v>0</v>
      </c>
      <c r="Q508" s="428">
        <f>'Annexure IV-Vcosting sheet'!Y508</f>
        <v>0</v>
      </c>
      <c r="R508" s="428">
        <f>'Annexure IV-Vcosting sheet'!AB508</f>
        <v>0</v>
      </c>
      <c r="S508" s="478">
        <f>'Annexure IV-Vcosting sheet'!AC508</f>
        <v>0</v>
      </c>
      <c r="T508" s="428">
        <f>'Annexure IV-Vcosting sheet'!AD508</f>
        <v>0.375</v>
      </c>
      <c r="U508" s="478">
        <f>'Annexure IV-Vcosting sheet'!AE508</f>
        <v>0</v>
      </c>
      <c r="V508" s="428">
        <f>'Annexure IV-Vcosting sheet'!AF508</f>
        <v>0.375</v>
      </c>
      <c r="W508" s="442"/>
    </row>
    <row r="509" spans="1:23" ht="18">
      <c r="A509" s="428"/>
      <c r="B509" s="442" t="s">
        <v>330</v>
      </c>
      <c r="C509" s="478">
        <f>'Annexure IV-Vcosting sheet'!C509</f>
        <v>0</v>
      </c>
      <c r="D509" s="428">
        <f>'Annexure IV-Vcosting sheet'!D509</f>
        <v>23.384999999999998</v>
      </c>
      <c r="E509" s="478">
        <f>'Annexure IV-Vcosting sheet'!I509</f>
        <v>0</v>
      </c>
      <c r="F509" s="428">
        <f>'Annexure IV-Vcosting sheet'!J509</f>
        <v>7.0370000000000008</v>
      </c>
      <c r="G509" s="479"/>
      <c r="H509" s="479">
        <f t="shared" ref="H509:H511" si="59">F509/D509</f>
        <v>0.30091939277314522</v>
      </c>
      <c r="I509" s="478">
        <f>'Annexure IV-Vcosting sheet'!O509</f>
        <v>0</v>
      </c>
      <c r="J509" s="428">
        <f>'Annexure IV-Vcosting sheet'!P509</f>
        <v>0</v>
      </c>
      <c r="K509" s="428">
        <f>'Annexure IV-Vcosting sheet'!S509</f>
        <v>0</v>
      </c>
      <c r="L509" s="478">
        <f>'Annexure IV-Vcosting sheet'!T509</f>
        <v>1</v>
      </c>
      <c r="M509" s="428">
        <f>'Annexure IV-Vcosting sheet'!U509</f>
        <v>34.942</v>
      </c>
      <c r="N509" s="478">
        <f>'Annexure IV-Vcosting sheet'!V509</f>
        <v>0</v>
      </c>
      <c r="O509" s="428">
        <f>'Annexure IV-Vcosting sheet'!W509</f>
        <v>34.942</v>
      </c>
      <c r="P509" s="478">
        <f>'Annexure IV-Vcosting sheet'!X509</f>
        <v>0</v>
      </c>
      <c r="Q509" s="428">
        <f>'Annexure IV-Vcosting sheet'!Y509</f>
        <v>0</v>
      </c>
      <c r="R509" s="428">
        <f>'Annexure IV-Vcosting sheet'!AB509</f>
        <v>0</v>
      </c>
      <c r="S509" s="478">
        <f>'Annexure IV-Vcosting sheet'!AC509</f>
        <v>0</v>
      </c>
      <c r="T509" s="428">
        <f>'Annexure IV-Vcosting sheet'!AD509</f>
        <v>23.384999999999998</v>
      </c>
      <c r="U509" s="478">
        <f>'Annexure IV-Vcosting sheet'!AE509</f>
        <v>0</v>
      </c>
      <c r="V509" s="428">
        <f>'Annexure IV-Vcosting sheet'!AF509</f>
        <v>23.384999999999998</v>
      </c>
      <c r="W509" s="442"/>
    </row>
    <row r="510" spans="1:23" s="477" customFormat="1" ht="18">
      <c r="A510" s="474"/>
      <c r="B510" s="476" t="s">
        <v>331</v>
      </c>
      <c r="C510" s="480">
        <f>'Annexure IV-Vcosting sheet'!C510</f>
        <v>0</v>
      </c>
      <c r="D510" s="474">
        <f>'Annexure IV-Vcosting sheet'!D510</f>
        <v>23.384999999999998</v>
      </c>
      <c r="E510" s="480">
        <f>'Annexure IV-Vcosting sheet'!I510</f>
        <v>0</v>
      </c>
      <c r="F510" s="474">
        <f>'Annexure IV-Vcosting sheet'!J510</f>
        <v>7.0370000000000008</v>
      </c>
      <c r="G510" s="483"/>
      <c r="H510" s="483">
        <f t="shared" si="59"/>
        <v>0.30091939277314522</v>
      </c>
      <c r="I510" s="480">
        <f>'Annexure IV-Vcosting sheet'!O510</f>
        <v>0</v>
      </c>
      <c r="J510" s="474">
        <f>'Annexure IV-Vcosting sheet'!P510</f>
        <v>0</v>
      </c>
      <c r="K510" s="474">
        <f>'Annexure IV-Vcosting sheet'!S510</f>
        <v>0</v>
      </c>
      <c r="L510" s="480">
        <f>'Annexure IV-Vcosting sheet'!T510</f>
        <v>1</v>
      </c>
      <c r="M510" s="474">
        <f>'Annexure IV-Vcosting sheet'!U510</f>
        <v>40.317</v>
      </c>
      <c r="N510" s="480">
        <f>'Annexure IV-Vcosting sheet'!V510</f>
        <v>0</v>
      </c>
      <c r="O510" s="474">
        <f>'Annexure IV-Vcosting sheet'!W510</f>
        <v>40.317</v>
      </c>
      <c r="P510" s="480">
        <f>'Annexure IV-Vcosting sheet'!X510</f>
        <v>0</v>
      </c>
      <c r="Q510" s="474">
        <f>'Annexure IV-Vcosting sheet'!Y510</f>
        <v>0</v>
      </c>
      <c r="R510" s="474">
        <f>'Annexure IV-Vcosting sheet'!AB510</f>
        <v>0</v>
      </c>
      <c r="S510" s="480">
        <f>'Annexure IV-Vcosting sheet'!AC510</f>
        <v>0</v>
      </c>
      <c r="T510" s="474">
        <f>'Annexure IV-Vcosting sheet'!AD510</f>
        <v>23.759999999999998</v>
      </c>
      <c r="U510" s="480">
        <f>'Annexure IV-Vcosting sheet'!AE510</f>
        <v>0</v>
      </c>
      <c r="V510" s="474">
        <f>'Annexure IV-Vcosting sheet'!AF510</f>
        <v>23.759999999999998</v>
      </c>
      <c r="W510" s="476"/>
    </row>
    <row r="511" spans="1:23" s="477" customFormat="1">
      <c r="A511" s="474"/>
      <c r="B511" s="476" t="s">
        <v>332</v>
      </c>
      <c r="C511" s="480">
        <f>'Annexure IV-Vcosting sheet'!C511</f>
        <v>80415</v>
      </c>
      <c r="D511" s="474">
        <f>'Annexure IV-Vcosting sheet'!D511</f>
        <v>3132.3169999999996</v>
      </c>
      <c r="E511" s="480">
        <f>'Annexure IV-Vcosting sheet'!I511</f>
        <v>3648</v>
      </c>
      <c r="F511" s="474">
        <f>'Annexure IV-Vcosting sheet'!J511</f>
        <v>1068.3689999999999</v>
      </c>
      <c r="G511" s="483">
        <f t="shared" ref="G511" si="60">E511/C511</f>
        <v>4.5364670770378659E-2</v>
      </c>
      <c r="H511" s="483">
        <f t="shared" si="59"/>
        <v>0.34107946290238189</v>
      </c>
      <c r="I511" s="480">
        <f>'Annexure IV-Vcosting sheet'!O511</f>
        <v>246</v>
      </c>
      <c r="J511" s="474">
        <f>'Annexure IV-Vcosting sheet'!P511</f>
        <v>59.460000000000008</v>
      </c>
      <c r="K511" s="474">
        <f>'Annexure IV-Vcosting sheet'!S511</f>
        <v>0</v>
      </c>
      <c r="L511" s="480">
        <f>'Annexure IV-Vcosting sheet'!T511</f>
        <v>97031</v>
      </c>
      <c r="M511" s="474">
        <f>'Annexure IV-Vcosting sheet'!U511</f>
        <v>6490.4053999999987</v>
      </c>
      <c r="N511" s="480">
        <f>'Annexure IV-Vcosting sheet'!V511</f>
        <v>97276</v>
      </c>
      <c r="O511" s="474">
        <f>'Annexure IV-Vcosting sheet'!W511</f>
        <v>8364.875399999999</v>
      </c>
      <c r="P511" s="480">
        <f>'Annexure IV-Vcosting sheet'!X511</f>
        <v>246</v>
      </c>
      <c r="Q511" s="474">
        <f>'Annexure IV-Vcosting sheet'!Y511</f>
        <v>59.460000000000008</v>
      </c>
      <c r="R511" s="474">
        <f>'Annexure IV-Vcosting sheet'!AB511</f>
        <v>0</v>
      </c>
      <c r="S511" s="480">
        <f>'Annexure IV-Vcosting sheet'!AC511</f>
        <v>60457</v>
      </c>
      <c r="T511" s="474">
        <f>'Annexure IV-Vcosting sheet'!AD511</f>
        <v>3672.1644000000001</v>
      </c>
      <c r="U511" s="480">
        <f>'Annexure IV-Vcosting sheet'!AE511</f>
        <v>60703</v>
      </c>
      <c r="V511" s="474">
        <f>'Annexure IV-Vcosting sheet'!AF511</f>
        <v>5546.6344000000008</v>
      </c>
      <c r="W511" s="476"/>
    </row>
    <row r="512" spans="1:23">
      <c r="W512" s="471"/>
    </row>
    <row r="514" spans="12:15">
      <c r="L514" s="470" t="s">
        <v>337</v>
      </c>
      <c r="M514" s="484">
        <f>(M388+M389+M390)/M511</f>
        <v>1.398679965353166E-2</v>
      </c>
      <c r="O514" s="484">
        <f>(O388+O389+O390)/O511</f>
        <v>1.8074387575456295E-2</v>
      </c>
    </row>
    <row r="515" spans="12:15">
      <c r="L515" s="470" t="s">
        <v>338</v>
      </c>
      <c r="M515" s="484">
        <f t="shared" ref="M515" si="61">M391/M511</f>
        <v>1.848882968080854E-3</v>
      </c>
      <c r="O515" s="484">
        <f>O391/O511</f>
        <v>1.4345700833750617E-3</v>
      </c>
    </row>
    <row r="516" spans="12:15">
      <c r="L516" s="470" t="s">
        <v>339</v>
      </c>
      <c r="M516" s="484">
        <f t="shared" ref="M516" si="62">M383/M511</f>
        <v>1.900651691187118E-2</v>
      </c>
      <c r="O516" s="484">
        <f>O383/O511</f>
        <v>1.4747380457095633E-2</v>
      </c>
    </row>
  </sheetData>
  <mergeCells count="15">
    <mergeCell ref="A1:A3"/>
    <mergeCell ref="B1:B3"/>
    <mergeCell ref="C1:H1"/>
    <mergeCell ref="I1:O1"/>
    <mergeCell ref="P1:V1"/>
    <mergeCell ref="C2:D2"/>
    <mergeCell ref="E2:H2"/>
    <mergeCell ref="R2:T2"/>
    <mergeCell ref="U2:V2"/>
    <mergeCell ref="W339:W342"/>
    <mergeCell ref="I2:J2"/>
    <mergeCell ref="K2:M2"/>
    <mergeCell ref="N2:O2"/>
    <mergeCell ref="P2:Q2"/>
    <mergeCell ref="W1:W3"/>
  </mergeCells>
  <printOptions horizontalCentered="1"/>
  <pageMargins left="0" right="0" top="0.69" bottom="0.52559055099999996" header="0.47244094488188998" footer="0.15748031496063"/>
  <pageSetup scale="27" orientation="landscape" r:id="rId1"/>
  <headerFooter>
    <oddHeader>&amp;L&amp;"-,Bold"&amp;18                    Name of UT: Dadra &amp; Nagar Haveli&amp;C&amp;"-,Bold"&amp;18Costing Sheets for AWP&amp;&amp;B 2017-18 - SSA-RTE&amp;R&amp;"-,Bold"&amp;20Annexure-V
(Rs. in lakh)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tabColor rgb="FF00B0F0"/>
  </sheetPr>
  <dimension ref="A2:I18"/>
  <sheetViews>
    <sheetView view="pageBreakPreview" zoomScale="85" zoomScaleSheetLayoutView="85" workbookViewId="0">
      <selection activeCell="I18" sqref="I18"/>
    </sheetView>
  </sheetViews>
  <sheetFormatPr defaultRowHeight="15"/>
  <cols>
    <col min="1" max="1" width="9.28515625" bestFit="1" customWidth="1"/>
    <col min="2" max="2" width="22.42578125" customWidth="1"/>
    <col min="3" max="3" width="14.7109375" customWidth="1"/>
    <col min="4" max="4" width="15.5703125" customWidth="1"/>
    <col min="5" max="5" width="16.7109375" customWidth="1"/>
    <col min="6" max="8" width="14.7109375" customWidth="1"/>
    <col min="9" max="9" width="15" customWidth="1"/>
  </cols>
  <sheetData>
    <row r="2" spans="1:9" ht="15.75">
      <c r="A2" s="558" t="s">
        <v>388</v>
      </c>
      <c r="B2" s="558" t="s">
        <v>389</v>
      </c>
      <c r="C2" s="558" t="s">
        <v>390</v>
      </c>
      <c r="D2" s="558"/>
      <c r="E2" s="558"/>
      <c r="F2" s="558" t="s">
        <v>391</v>
      </c>
      <c r="G2" s="558"/>
      <c r="H2" s="558"/>
      <c r="I2" s="558"/>
    </row>
    <row r="3" spans="1:9" ht="47.25">
      <c r="A3" s="558"/>
      <c r="B3" s="558"/>
      <c r="C3" s="149" t="s">
        <v>4</v>
      </c>
      <c r="D3" s="149" t="s">
        <v>392</v>
      </c>
      <c r="E3" s="149" t="s">
        <v>393</v>
      </c>
      <c r="F3" s="149" t="s">
        <v>4</v>
      </c>
      <c r="G3" s="149" t="s">
        <v>580</v>
      </c>
      <c r="H3" s="149" t="s">
        <v>5</v>
      </c>
      <c r="I3" s="149" t="s">
        <v>393</v>
      </c>
    </row>
    <row r="4" spans="1:9" ht="29.25" customHeight="1">
      <c r="A4" s="149">
        <v>1</v>
      </c>
      <c r="B4" s="150" t="s">
        <v>15</v>
      </c>
      <c r="C4" s="151">
        <f>'Annexure IV-Vcosting sheet'!P398</f>
        <v>59.460000000000008</v>
      </c>
      <c r="D4" s="151">
        <f>'Annexure IV-Vcosting sheet'!U398</f>
        <v>6450.0883999999987</v>
      </c>
      <c r="E4" s="152">
        <f>SUM(C4:D4)</f>
        <v>6509.5483999999988</v>
      </c>
      <c r="F4" s="151">
        <f>'Annexure IV-Vcosting sheet'!Y398</f>
        <v>59.460000000000008</v>
      </c>
      <c r="G4" s="151">
        <f>'Annexure IV-Vcosting sheet'!AA398</f>
        <v>1815.0100000000004</v>
      </c>
      <c r="H4" s="151">
        <f>'Annexure IV-Vcosting sheet'!AD398</f>
        <v>3648.4043999999999</v>
      </c>
      <c r="I4" s="152">
        <f>SUM(F4:H4)</f>
        <v>5522.8744000000006</v>
      </c>
    </row>
    <row r="5" spans="1:9" ht="29.25" customHeight="1">
      <c r="A5" s="149">
        <v>2</v>
      </c>
      <c r="B5" s="150" t="s">
        <v>394</v>
      </c>
      <c r="C5" s="151">
        <f>[18]GUJARAT!$N$517</f>
        <v>0</v>
      </c>
      <c r="D5" s="151">
        <f>'Annexure IV-Vcosting sheet'!U510</f>
        <v>40.317</v>
      </c>
      <c r="E5" s="152">
        <f>SUM(C5:D5)</f>
        <v>40.317</v>
      </c>
      <c r="F5" s="151">
        <f>[18]GUJARAT!$W$517</f>
        <v>0</v>
      </c>
      <c r="G5" s="151">
        <f>'Annexure IV-Vcosting sheet'!AA510</f>
        <v>0</v>
      </c>
      <c r="H5" s="151">
        <f>'Annexure IV-Vcosting sheet'!AD510</f>
        <v>23.759999999999998</v>
      </c>
      <c r="I5" s="152">
        <f>SUM(F5:H5)</f>
        <v>23.759999999999998</v>
      </c>
    </row>
    <row r="6" spans="1:9" ht="29.25" customHeight="1">
      <c r="A6" s="149"/>
      <c r="B6" s="149" t="s">
        <v>393</v>
      </c>
      <c r="C6" s="152">
        <f t="shared" ref="C6:I6" si="0">SUM(C4:C5)</f>
        <v>59.460000000000008</v>
      </c>
      <c r="D6" s="152">
        <f t="shared" si="0"/>
        <v>6490.4053999999987</v>
      </c>
      <c r="E6" s="152">
        <f t="shared" si="0"/>
        <v>6549.8653999999988</v>
      </c>
      <c r="F6" s="152">
        <f t="shared" si="0"/>
        <v>59.460000000000008</v>
      </c>
      <c r="G6" s="152">
        <f>SUM(G4:G5)</f>
        <v>1815.0100000000004</v>
      </c>
      <c r="H6" s="152">
        <f t="shared" si="0"/>
        <v>3672.1644000000001</v>
      </c>
      <c r="I6" s="152">
        <f t="shared" si="0"/>
        <v>5546.6344000000008</v>
      </c>
    </row>
    <row r="7" spans="1:9">
      <c r="A7" s="153"/>
      <c r="B7" s="154"/>
      <c r="C7" s="155"/>
      <c r="D7" s="155"/>
      <c r="E7" s="155"/>
      <c r="F7" s="155"/>
      <c r="G7" s="155"/>
      <c r="H7" s="155"/>
      <c r="I7" s="155"/>
    </row>
    <row r="8" spans="1:9">
      <c r="A8" s="153"/>
      <c r="B8" s="154"/>
      <c r="C8" s="155">
        <f>'Annexure IV-Vcosting sheet'!P511</f>
        <v>59.460000000000008</v>
      </c>
      <c r="D8" s="155">
        <f>'Annexure IV-Vcosting sheet'!U511</f>
        <v>6490.4053999999987</v>
      </c>
      <c r="E8" s="155">
        <f>'Annexure IV-Vcosting sheet'!W511</f>
        <v>8364.875399999999</v>
      </c>
      <c r="F8" s="155">
        <f>'Annexure IV-Vcosting sheet'!Y511</f>
        <v>59.460000000000008</v>
      </c>
      <c r="G8" s="155"/>
      <c r="H8" s="155">
        <f>'Annexure IV-Vcosting sheet'!AD511</f>
        <v>3672.1644000000001</v>
      </c>
      <c r="I8" s="155">
        <f>'Annexure IV-Vcosting sheet'!AF511</f>
        <v>5546.6344000000008</v>
      </c>
    </row>
    <row r="9" spans="1:9">
      <c r="A9" s="153"/>
      <c r="B9" s="154"/>
      <c r="C9" s="155">
        <f>C8-C6</f>
        <v>0</v>
      </c>
      <c r="D9" s="155">
        <f t="shared" ref="D9:I9" si="1">D8-D6</f>
        <v>0</v>
      </c>
      <c r="E9" s="155">
        <f t="shared" si="1"/>
        <v>1815.0100000000002</v>
      </c>
      <c r="F9" s="155">
        <f t="shared" si="1"/>
        <v>0</v>
      </c>
      <c r="G9" s="155"/>
      <c r="H9" s="155">
        <f t="shared" si="1"/>
        <v>0</v>
      </c>
      <c r="I9" s="155">
        <f t="shared" si="1"/>
        <v>0</v>
      </c>
    </row>
    <row r="10" spans="1:9">
      <c r="A10" s="153"/>
      <c r="B10" s="154"/>
      <c r="C10" s="155"/>
      <c r="D10" s="155"/>
      <c r="E10" s="155"/>
      <c r="F10" s="155"/>
      <c r="G10" s="155"/>
      <c r="H10" s="155"/>
      <c r="I10" s="155"/>
    </row>
    <row r="11" spans="1:9" ht="15.75" thickBot="1">
      <c r="A11" s="153"/>
      <c r="B11" s="154"/>
      <c r="C11" s="155"/>
      <c r="D11" s="155"/>
      <c r="E11" s="156"/>
      <c r="F11" s="155"/>
      <c r="G11" s="155"/>
      <c r="H11" s="155"/>
      <c r="I11" s="156"/>
    </row>
    <row r="12" spans="1:9" ht="38.25">
      <c r="A12" s="153"/>
      <c r="B12" s="157" t="s">
        <v>395</v>
      </c>
      <c r="C12" s="158" t="s">
        <v>336</v>
      </c>
      <c r="D12" s="158" t="s">
        <v>396</v>
      </c>
      <c r="E12" s="159" t="s">
        <v>397</v>
      </c>
      <c r="F12" s="155"/>
      <c r="G12" s="155"/>
      <c r="H12" s="155"/>
      <c r="I12" s="155"/>
    </row>
    <row r="13" spans="1:9" ht="15.75" thickBot="1">
      <c r="A13" s="153"/>
      <c r="B13" s="160">
        <f>'Annexure IV-Vcosting sheet'!D511</f>
        <v>3132.3169999999996</v>
      </c>
      <c r="C13" s="161">
        <f>I6</f>
        <v>5546.6344000000008</v>
      </c>
      <c r="D13" s="162">
        <f>C13-B13</f>
        <v>2414.3174000000013</v>
      </c>
      <c r="E13" s="163">
        <f>D13/B13*100</f>
        <v>77.077684027510671</v>
      </c>
      <c r="F13" s="155"/>
      <c r="G13" s="155"/>
      <c r="H13" s="155"/>
      <c r="I13" s="155"/>
    </row>
    <row r="14" spans="1:9">
      <c r="A14" s="153"/>
      <c r="B14" s="154"/>
      <c r="C14" s="155"/>
      <c r="D14" s="155"/>
      <c r="E14" s="155"/>
      <c r="F14" s="155"/>
      <c r="G14" s="155"/>
      <c r="H14" s="155"/>
      <c r="I14" s="155"/>
    </row>
    <row r="15" spans="1:9">
      <c r="A15" s="153"/>
      <c r="B15" s="154"/>
      <c r="C15" s="155"/>
      <c r="D15" s="155"/>
      <c r="E15" s="155"/>
      <c r="F15" s="155"/>
      <c r="G15" s="155"/>
      <c r="H15" s="155"/>
      <c r="I15" s="155"/>
    </row>
    <row r="16" spans="1:9">
      <c r="A16" s="153"/>
      <c r="B16" s="154"/>
      <c r="C16" s="155"/>
      <c r="D16" s="155"/>
      <c r="E16" s="155"/>
      <c r="F16" s="155"/>
      <c r="G16" s="155"/>
      <c r="H16" s="155"/>
      <c r="I16" s="155"/>
    </row>
    <row r="17" spans="1:9">
      <c r="A17" s="153"/>
      <c r="B17" s="154"/>
      <c r="C17" s="155"/>
      <c r="D17" s="155"/>
      <c r="E17" s="155"/>
      <c r="F17" s="155"/>
      <c r="G17" s="155"/>
      <c r="H17" s="155"/>
      <c r="I17" s="155"/>
    </row>
    <row r="18" spans="1:9">
      <c r="A18" s="164"/>
      <c r="B18" s="164"/>
      <c r="C18" s="165"/>
      <c r="D18" s="165"/>
      <c r="E18" s="165"/>
      <c r="F18" s="165"/>
      <c r="G18" s="165"/>
      <c r="H18" s="165"/>
      <c r="I18" s="165"/>
    </row>
  </sheetData>
  <mergeCells count="4">
    <mergeCell ref="A2:A3"/>
    <mergeCell ref="B2:B3"/>
    <mergeCell ref="C2:E2"/>
    <mergeCell ref="F2:I2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4">
    <tabColor rgb="FF00B0F0"/>
  </sheetPr>
  <dimension ref="A2:G6"/>
  <sheetViews>
    <sheetView workbookViewId="0">
      <selection activeCell="B25" sqref="B25"/>
    </sheetView>
  </sheetViews>
  <sheetFormatPr defaultRowHeight="15"/>
  <cols>
    <col min="1" max="1" width="10.7109375" bestFit="1" customWidth="1"/>
    <col min="2" max="2" width="14.140625" customWidth="1"/>
    <col min="3" max="3" width="12.140625" customWidth="1"/>
    <col min="4" max="4" width="12.42578125" customWidth="1"/>
    <col min="5" max="5" width="11.7109375" customWidth="1"/>
    <col min="6" max="6" width="14" customWidth="1"/>
    <col min="7" max="7" width="14.85546875" customWidth="1"/>
  </cols>
  <sheetData>
    <row r="2" spans="1:7" ht="15.75" customHeight="1">
      <c r="A2" s="559" t="s">
        <v>398</v>
      </c>
      <c r="B2" s="559" t="s">
        <v>399</v>
      </c>
      <c r="C2" s="559" t="s">
        <v>400</v>
      </c>
      <c r="D2" s="559" t="s">
        <v>401</v>
      </c>
      <c r="E2" s="559" t="s">
        <v>544</v>
      </c>
      <c r="F2" s="559"/>
      <c r="G2" s="559"/>
    </row>
    <row r="3" spans="1:7" ht="73.5" customHeight="1">
      <c r="A3" s="559"/>
      <c r="B3" s="559"/>
      <c r="C3" s="559"/>
      <c r="D3" s="559"/>
      <c r="E3" s="166" t="s">
        <v>402</v>
      </c>
      <c r="F3" s="166" t="s">
        <v>400</v>
      </c>
      <c r="G3" s="166" t="s">
        <v>6</v>
      </c>
    </row>
    <row r="4" spans="1:7" ht="30.75" customHeight="1">
      <c r="A4" s="167">
        <f>'Annexure IV-Vcosting sheet'!AF511</f>
        <v>5546.6344000000008</v>
      </c>
      <c r="B4" s="167">
        <f>'Annexure IV-Vcosting sheet'!AF379</f>
        <v>59.460000000000008</v>
      </c>
      <c r="C4" s="167">
        <f>A4-B4</f>
        <v>5487.1744000000008</v>
      </c>
      <c r="D4" s="167">
        <f>C4</f>
        <v>5487.1744000000008</v>
      </c>
      <c r="E4" s="167">
        <f>+B4*100/100</f>
        <v>59.460000000000008</v>
      </c>
      <c r="F4" s="167">
        <f>+D4*100%</f>
        <v>5487.1744000000008</v>
      </c>
      <c r="G4" s="167">
        <f>+F4+E4</f>
        <v>5546.6344000000008</v>
      </c>
    </row>
    <row r="6" spans="1:7">
      <c r="A6" s="129"/>
    </row>
  </sheetData>
  <mergeCells count="5">
    <mergeCell ref="A2:A3"/>
    <mergeCell ref="B2:B3"/>
    <mergeCell ref="C2:C3"/>
    <mergeCell ref="D2:D3"/>
    <mergeCell ref="E2:G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A1:E26"/>
  <sheetViews>
    <sheetView view="pageBreakPreview" topLeftCell="A10" zoomScale="85" zoomScaleSheetLayoutView="85" workbookViewId="0">
      <selection activeCell="B25" sqref="B25"/>
    </sheetView>
  </sheetViews>
  <sheetFormatPr defaultRowHeight="15"/>
  <cols>
    <col min="1" max="1" width="9.140625" style="168"/>
    <col min="2" max="2" width="54.42578125" style="168" customWidth="1"/>
    <col min="3" max="3" width="16.7109375" style="168" customWidth="1"/>
    <col min="4" max="4" width="13.42578125" style="168" customWidth="1"/>
    <col min="5" max="257" width="9.140625" style="168"/>
    <col min="258" max="258" width="50.42578125" style="168" customWidth="1"/>
    <col min="259" max="259" width="16.7109375" style="168" customWidth="1"/>
    <col min="260" max="260" width="13.42578125" style="168" customWidth="1"/>
    <col min="261" max="513" width="9.140625" style="168"/>
    <col min="514" max="514" width="50.42578125" style="168" customWidth="1"/>
    <col min="515" max="515" width="16.7109375" style="168" customWidth="1"/>
    <col min="516" max="516" width="13.42578125" style="168" customWidth="1"/>
    <col min="517" max="769" width="9.140625" style="168"/>
    <col min="770" max="770" width="50.42578125" style="168" customWidth="1"/>
    <col min="771" max="771" width="16.7109375" style="168" customWidth="1"/>
    <col min="772" max="772" width="13.42578125" style="168" customWidth="1"/>
    <col min="773" max="1025" width="9.140625" style="168"/>
    <col min="1026" max="1026" width="50.42578125" style="168" customWidth="1"/>
    <col min="1027" max="1027" width="16.7109375" style="168" customWidth="1"/>
    <col min="1028" max="1028" width="13.42578125" style="168" customWidth="1"/>
    <col min="1029" max="1281" width="9.140625" style="168"/>
    <col min="1282" max="1282" width="50.42578125" style="168" customWidth="1"/>
    <col min="1283" max="1283" width="16.7109375" style="168" customWidth="1"/>
    <col min="1284" max="1284" width="13.42578125" style="168" customWidth="1"/>
    <col min="1285" max="1537" width="9.140625" style="168"/>
    <col min="1538" max="1538" width="50.42578125" style="168" customWidth="1"/>
    <col min="1539" max="1539" width="16.7109375" style="168" customWidth="1"/>
    <col min="1540" max="1540" width="13.42578125" style="168" customWidth="1"/>
    <col min="1541" max="1793" width="9.140625" style="168"/>
    <col min="1794" max="1794" width="50.42578125" style="168" customWidth="1"/>
    <col min="1795" max="1795" width="16.7109375" style="168" customWidth="1"/>
    <col min="1796" max="1796" width="13.42578125" style="168" customWidth="1"/>
    <col min="1797" max="2049" width="9.140625" style="168"/>
    <col min="2050" max="2050" width="50.42578125" style="168" customWidth="1"/>
    <col min="2051" max="2051" width="16.7109375" style="168" customWidth="1"/>
    <col min="2052" max="2052" width="13.42578125" style="168" customWidth="1"/>
    <col min="2053" max="2305" width="9.140625" style="168"/>
    <col min="2306" max="2306" width="50.42578125" style="168" customWidth="1"/>
    <col min="2307" max="2307" width="16.7109375" style="168" customWidth="1"/>
    <col min="2308" max="2308" width="13.42578125" style="168" customWidth="1"/>
    <col min="2309" max="2561" width="9.140625" style="168"/>
    <col min="2562" max="2562" width="50.42578125" style="168" customWidth="1"/>
    <col min="2563" max="2563" width="16.7109375" style="168" customWidth="1"/>
    <col min="2564" max="2564" width="13.42578125" style="168" customWidth="1"/>
    <col min="2565" max="2817" width="9.140625" style="168"/>
    <col min="2818" max="2818" width="50.42578125" style="168" customWidth="1"/>
    <col min="2819" max="2819" width="16.7109375" style="168" customWidth="1"/>
    <col min="2820" max="2820" width="13.42578125" style="168" customWidth="1"/>
    <col min="2821" max="3073" width="9.140625" style="168"/>
    <col min="3074" max="3074" width="50.42578125" style="168" customWidth="1"/>
    <col min="3075" max="3075" width="16.7109375" style="168" customWidth="1"/>
    <col min="3076" max="3076" width="13.42578125" style="168" customWidth="1"/>
    <col min="3077" max="3329" width="9.140625" style="168"/>
    <col min="3330" max="3330" width="50.42578125" style="168" customWidth="1"/>
    <col min="3331" max="3331" width="16.7109375" style="168" customWidth="1"/>
    <col min="3332" max="3332" width="13.42578125" style="168" customWidth="1"/>
    <col min="3333" max="3585" width="9.140625" style="168"/>
    <col min="3586" max="3586" width="50.42578125" style="168" customWidth="1"/>
    <col min="3587" max="3587" width="16.7109375" style="168" customWidth="1"/>
    <col min="3588" max="3588" width="13.42578125" style="168" customWidth="1"/>
    <col min="3589" max="3841" width="9.140625" style="168"/>
    <col min="3842" max="3842" width="50.42578125" style="168" customWidth="1"/>
    <col min="3843" max="3843" width="16.7109375" style="168" customWidth="1"/>
    <col min="3844" max="3844" width="13.42578125" style="168" customWidth="1"/>
    <col min="3845" max="4097" width="9.140625" style="168"/>
    <col min="4098" max="4098" width="50.42578125" style="168" customWidth="1"/>
    <col min="4099" max="4099" width="16.7109375" style="168" customWidth="1"/>
    <col min="4100" max="4100" width="13.42578125" style="168" customWidth="1"/>
    <col min="4101" max="4353" width="9.140625" style="168"/>
    <col min="4354" max="4354" width="50.42578125" style="168" customWidth="1"/>
    <col min="4355" max="4355" width="16.7109375" style="168" customWidth="1"/>
    <col min="4356" max="4356" width="13.42578125" style="168" customWidth="1"/>
    <col min="4357" max="4609" width="9.140625" style="168"/>
    <col min="4610" max="4610" width="50.42578125" style="168" customWidth="1"/>
    <col min="4611" max="4611" width="16.7109375" style="168" customWidth="1"/>
    <col min="4612" max="4612" width="13.42578125" style="168" customWidth="1"/>
    <col min="4613" max="4865" width="9.140625" style="168"/>
    <col min="4866" max="4866" width="50.42578125" style="168" customWidth="1"/>
    <col min="4867" max="4867" width="16.7109375" style="168" customWidth="1"/>
    <col min="4868" max="4868" width="13.42578125" style="168" customWidth="1"/>
    <col min="4869" max="5121" width="9.140625" style="168"/>
    <col min="5122" max="5122" width="50.42578125" style="168" customWidth="1"/>
    <col min="5123" max="5123" width="16.7109375" style="168" customWidth="1"/>
    <col min="5124" max="5124" width="13.42578125" style="168" customWidth="1"/>
    <col min="5125" max="5377" width="9.140625" style="168"/>
    <col min="5378" max="5378" width="50.42578125" style="168" customWidth="1"/>
    <col min="5379" max="5379" width="16.7109375" style="168" customWidth="1"/>
    <col min="5380" max="5380" width="13.42578125" style="168" customWidth="1"/>
    <col min="5381" max="5633" width="9.140625" style="168"/>
    <col min="5634" max="5634" width="50.42578125" style="168" customWidth="1"/>
    <col min="5635" max="5635" width="16.7109375" style="168" customWidth="1"/>
    <col min="5636" max="5636" width="13.42578125" style="168" customWidth="1"/>
    <col min="5637" max="5889" width="9.140625" style="168"/>
    <col min="5890" max="5890" width="50.42578125" style="168" customWidth="1"/>
    <col min="5891" max="5891" width="16.7109375" style="168" customWidth="1"/>
    <col min="5892" max="5892" width="13.42578125" style="168" customWidth="1"/>
    <col min="5893" max="6145" width="9.140625" style="168"/>
    <col min="6146" max="6146" width="50.42578125" style="168" customWidth="1"/>
    <col min="6147" max="6147" width="16.7109375" style="168" customWidth="1"/>
    <col min="6148" max="6148" width="13.42578125" style="168" customWidth="1"/>
    <col min="6149" max="6401" width="9.140625" style="168"/>
    <col min="6402" max="6402" width="50.42578125" style="168" customWidth="1"/>
    <col min="6403" max="6403" width="16.7109375" style="168" customWidth="1"/>
    <col min="6404" max="6404" width="13.42578125" style="168" customWidth="1"/>
    <col min="6405" max="6657" width="9.140625" style="168"/>
    <col min="6658" max="6658" width="50.42578125" style="168" customWidth="1"/>
    <col min="6659" max="6659" width="16.7109375" style="168" customWidth="1"/>
    <col min="6660" max="6660" width="13.42578125" style="168" customWidth="1"/>
    <col min="6661" max="6913" width="9.140625" style="168"/>
    <col min="6914" max="6914" width="50.42578125" style="168" customWidth="1"/>
    <col min="6915" max="6915" width="16.7109375" style="168" customWidth="1"/>
    <col min="6916" max="6916" width="13.42578125" style="168" customWidth="1"/>
    <col min="6917" max="7169" width="9.140625" style="168"/>
    <col min="7170" max="7170" width="50.42578125" style="168" customWidth="1"/>
    <col min="7171" max="7171" width="16.7109375" style="168" customWidth="1"/>
    <col min="7172" max="7172" width="13.42578125" style="168" customWidth="1"/>
    <col min="7173" max="7425" width="9.140625" style="168"/>
    <col min="7426" max="7426" width="50.42578125" style="168" customWidth="1"/>
    <col min="7427" max="7427" width="16.7109375" style="168" customWidth="1"/>
    <col min="7428" max="7428" width="13.42578125" style="168" customWidth="1"/>
    <col min="7429" max="7681" width="9.140625" style="168"/>
    <col min="7682" max="7682" width="50.42578125" style="168" customWidth="1"/>
    <col min="7683" max="7683" width="16.7109375" style="168" customWidth="1"/>
    <col min="7684" max="7684" width="13.42578125" style="168" customWidth="1"/>
    <col min="7685" max="7937" width="9.140625" style="168"/>
    <col min="7938" max="7938" width="50.42578125" style="168" customWidth="1"/>
    <col min="7939" max="7939" width="16.7109375" style="168" customWidth="1"/>
    <col min="7940" max="7940" width="13.42578125" style="168" customWidth="1"/>
    <col min="7941" max="8193" width="9.140625" style="168"/>
    <col min="8194" max="8194" width="50.42578125" style="168" customWidth="1"/>
    <col min="8195" max="8195" width="16.7109375" style="168" customWidth="1"/>
    <col min="8196" max="8196" width="13.42578125" style="168" customWidth="1"/>
    <col min="8197" max="8449" width="9.140625" style="168"/>
    <col min="8450" max="8450" width="50.42578125" style="168" customWidth="1"/>
    <col min="8451" max="8451" width="16.7109375" style="168" customWidth="1"/>
    <col min="8452" max="8452" width="13.42578125" style="168" customWidth="1"/>
    <col min="8453" max="8705" width="9.140625" style="168"/>
    <col min="8706" max="8706" width="50.42578125" style="168" customWidth="1"/>
    <col min="8707" max="8707" width="16.7109375" style="168" customWidth="1"/>
    <col min="8708" max="8708" width="13.42578125" style="168" customWidth="1"/>
    <col min="8709" max="8961" width="9.140625" style="168"/>
    <col min="8962" max="8962" width="50.42578125" style="168" customWidth="1"/>
    <col min="8963" max="8963" width="16.7109375" style="168" customWidth="1"/>
    <col min="8964" max="8964" width="13.42578125" style="168" customWidth="1"/>
    <col min="8965" max="9217" width="9.140625" style="168"/>
    <col min="9218" max="9218" width="50.42578125" style="168" customWidth="1"/>
    <col min="9219" max="9219" width="16.7109375" style="168" customWidth="1"/>
    <col min="9220" max="9220" width="13.42578125" style="168" customWidth="1"/>
    <col min="9221" max="9473" width="9.140625" style="168"/>
    <col min="9474" max="9474" width="50.42578125" style="168" customWidth="1"/>
    <col min="9475" max="9475" width="16.7109375" style="168" customWidth="1"/>
    <col min="9476" max="9476" width="13.42578125" style="168" customWidth="1"/>
    <col min="9477" max="9729" width="9.140625" style="168"/>
    <col min="9730" max="9730" width="50.42578125" style="168" customWidth="1"/>
    <col min="9731" max="9731" width="16.7109375" style="168" customWidth="1"/>
    <col min="9732" max="9732" width="13.42578125" style="168" customWidth="1"/>
    <col min="9733" max="9985" width="9.140625" style="168"/>
    <col min="9986" max="9986" width="50.42578125" style="168" customWidth="1"/>
    <col min="9987" max="9987" width="16.7109375" style="168" customWidth="1"/>
    <col min="9988" max="9988" width="13.42578125" style="168" customWidth="1"/>
    <col min="9989" max="10241" width="9.140625" style="168"/>
    <col min="10242" max="10242" width="50.42578125" style="168" customWidth="1"/>
    <col min="10243" max="10243" width="16.7109375" style="168" customWidth="1"/>
    <col min="10244" max="10244" width="13.42578125" style="168" customWidth="1"/>
    <col min="10245" max="10497" width="9.140625" style="168"/>
    <col min="10498" max="10498" width="50.42578125" style="168" customWidth="1"/>
    <col min="10499" max="10499" width="16.7109375" style="168" customWidth="1"/>
    <col min="10500" max="10500" width="13.42578125" style="168" customWidth="1"/>
    <col min="10501" max="10753" width="9.140625" style="168"/>
    <col min="10754" max="10754" width="50.42578125" style="168" customWidth="1"/>
    <col min="10755" max="10755" width="16.7109375" style="168" customWidth="1"/>
    <col min="10756" max="10756" width="13.42578125" style="168" customWidth="1"/>
    <col min="10757" max="11009" width="9.140625" style="168"/>
    <col min="11010" max="11010" width="50.42578125" style="168" customWidth="1"/>
    <col min="11011" max="11011" width="16.7109375" style="168" customWidth="1"/>
    <col min="11012" max="11012" width="13.42578125" style="168" customWidth="1"/>
    <col min="11013" max="11265" width="9.140625" style="168"/>
    <col min="11266" max="11266" width="50.42578125" style="168" customWidth="1"/>
    <col min="11267" max="11267" width="16.7109375" style="168" customWidth="1"/>
    <col min="11268" max="11268" width="13.42578125" style="168" customWidth="1"/>
    <col min="11269" max="11521" width="9.140625" style="168"/>
    <col min="11522" max="11522" width="50.42578125" style="168" customWidth="1"/>
    <col min="11523" max="11523" width="16.7109375" style="168" customWidth="1"/>
    <col min="11524" max="11524" width="13.42578125" style="168" customWidth="1"/>
    <col min="11525" max="11777" width="9.140625" style="168"/>
    <col min="11778" max="11778" width="50.42578125" style="168" customWidth="1"/>
    <col min="11779" max="11779" width="16.7109375" style="168" customWidth="1"/>
    <col min="11780" max="11780" width="13.42578125" style="168" customWidth="1"/>
    <col min="11781" max="12033" width="9.140625" style="168"/>
    <col min="12034" max="12034" width="50.42578125" style="168" customWidth="1"/>
    <col min="12035" max="12035" width="16.7109375" style="168" customWidth="1"/>
    <col min="12036" max="12036" width="13.42578125" style="168" customWidth="1"/>
    <col min="12037" max="12289" width="9.140625" style="168"/>
    <col min="12290" max="12290" width="50.42578125" style="168" customWidth="1"/>
    <col min="12291" max="12291" width="16.7109375" style="168" customWidth="1"/>
    <col min="12292" max="12292" width="13.42578125" style="168" customWidth="1"/>
    <col min="12293" max="12545" width="9.140625" style="168"/>
    <col min="12546" max="12546" width="50.42578125" style="168" customWidth="1"/>
    <col min="12547" max="12547" width="16.7109375" style="168" customWidth="1"/>
    <col min="12548" max="12548" width="13.42578125" style="168" customWidth="1"/>
    <col min="12549" max="12801" width="9.140625" style="168"/>
    <col min="12802" max="12802" width="50.42578125" style="168" customWidth="1"/>
    <col min="12803" max="12803" width="16.7109375" style="168" customWidth="1"/>
    <col min="12804" max="12804" width="13.42578125" style="168" customWidth="1"/>
    <col min="12805" max="13057" width="9.140625" style="168"/>
    <col min="13058" max="13058" width="50.42578125" style="168" customWidth="1"/>
    <col min="13059" max="13059" width="16.7109375" style="168" customWidth="1"/>
    <col min="13060" max="13060" width="13.42578125" style="168" customWidth="1"/>
    <col min="13061" max="13313" width="9.140625" style="168"/>
    <col min="13314" max="13314" width="50.42578125" style="168" customWidth="1"/>
    <col min="13315" max="13315" width="16.7109375" style="168" customWidth="1"/>
    <col min="13316" max="13316" width="13.42578125" style="168" customWidth="1"/>
    <col min="13317" max="13569" width="9.140625" style="168"/>
    <col min="13570" max="13570" width="50.42578125" style="168" customWidth="1"/>
    <col min="13571" max="13571" width="16.7109375" style="168" customWidth="1"/>
    <col min="13572" max="13572" width="13.42578125" style="168" customWidth="1"/>
    <col min="13573" max="13825" width="9.140625" style="168"/>
    <col min="13826" max="13826" width="50.42578125" style="168" customWidth="1"/>
    <col min="13827" max="13827" width="16.7109375" style="168" customWidth="1"/>
    <col min="13828" max="13828" width="13.42578125" style="168" customWidth="1"/>
    <col min="13829" max="14081" width="9.140625" style="168"/>
    <col min="14082" max="14082" width="50.42578125" style="168" customWidth="1"/>
    <col min="14083" max="14083" width="16.7109375" style="168" customWidth="1"/>
    <col min="14084" max="14084" width="13.42578125" style="168" customWidth="1"/>
    <col min="14085" max="14337" width="9.140625" style="168"/>
    <col min="14338" max="14338" width="50.42578125" style="168" customWidth="1"/>
    <col min="14339" max="14339" width="16.7109375" style="168" customWidth="1"/>
    <col min="14340" max="14340" width="13.42578125" style="168" customWidth="1"/>
    <col min="14341" max="14593" width="9.140625" style="168"/>
    <col min="14594" max="14594" width="50.42578125" style="168" customWidth="1"/>
    <col min="14595" max="14595" width="16.7109375" style="168" customWidth="1"/>
    <col min="14596" max="14596" width="13.42578125" style="168" customWidth="1"/>
    <col min="14597" max="14849" width="9.140625" style="168"/>
    <col min="14850" max="14850" width="50.42578125" style="168" customWidth="1"/>
    <col min="14851" max="14851" width="16.7109375" style="168" customWidth="1"/>
    <col min="14852" max="14852" width="13.42578125" style="168" customWidth="1"/>
    <col min="14853" max="15105" width="9.140625" style="168"/>
    <col min="15106" max="15106" width="50.42578125" style="168" customWidth="1"/>
    <col min="15107" max="15107" width="16.7109375" style="168" customWidth="1"/>
    <col min="15108" max="15108" width="13.42578125" style="168" customWidth="1"/>
    <col min="15109" max="15361" width="9.140625" style="168"/>
    <col min="15362" max="15362" width="50.42578125" style="168" customWidth="1"/>
    <col min="15363" max="15363" width="16.7109375" style="168" customWidth="1"/>
    <col min="15364" max="15364" width="13.42578125" style="168" customWidth="1"/>
    <col min="15365" max="15617" width="9.140625" style="168"/>
    <col min="15618" max="15618" width="50.42578125" style="168" customWidth="1"/>
    <col min="15619" max="15619" width="16.7109375" style="168" customWidth="1"/>
    <col min="15620" max="15620" width="13.42578125" style="168" customWidth="1"/>
    <col min="15621" max="15873" width="9.140625" style="168"/>
    <col min="15874" max="15874" width="50.42578125" style="168" customWidth="1"/>
    <col min="15875" max="15875" width="16.7109375" style="168" customWidth="1"/>
    <col min="15876" max="15876" width="13.42578125" style="168" customWidth="1"/>
    <col min="15877" max="16129" width="9.140625" style="168"/>
    <col min="16130" max="16130" width="50.42578125" style="168" customWidth="1"/>
    <col min="16131" max="16131" width="16.7109375" style="168" customWidth="1"/>
    <col min="16132" max="16132" width="13.42578125" style="168" customWidth="1"/>
    <col min="16133" max="16384" width="9.140625" style="168"/>
  </cols>
  <sheetData>
    <row r="1" spans="1:5" ht="48.75" customHeight="1">
      <c r="A1" s="560" t="s">
        <v>543</v>
      </c>
      <c r="B1" s="561"/>
      <c r="C1" s="561"/>
    </row>
    <row r="2" spans="1:5" ht="31.5">
      <c r="A2" s="169" t="s">
        <v>403</v>
      </c>
      <c r="B2" s="169" t="s">
        <v>404</v>
      </c>
      <c r="C2" s="169" t="s">
        <v>405</v>
      </c>
      <c r="D2" s="170" t="s">
        <v>406</v>
      </c>
    </row>
    <row r="3" spans="1:5" ht="21.75" customHeight="1">
      <c r="A3" s="171">
        <v>1</v>
      </c>
      <c r="B3" s="172" t="s">
        <v>407</v>
      </c>
      <c r="C3" s="173">
        <f>D3/100</f>
        <v>31.323169999999994</v>
      </c>
      <c r="D3" s="174">
        <f>'Annexure IV-Vcosting sheet'!D511</f>
        <v>3132.3169999999996</v>
      </c>
    </row>
    <row r="4" spans="1:5" ht="21.75" customHeight="1">
      <c r="A4" s="171">
        <v>2</v>
      </c>
      <c r="B4" s="172" t="s">
        <v>408</v>
      </c>
      <c r="C4" s="173">
        <f>D4/100</f>
        <v>0.31170000000000003</v>
      </c>
      <c r="D4" s="175">
        <v>31.17</v>
      </c>
    </row>
    <row r="5" spans="1:5" ht="21.75" customHeight="1">
      <c r="A5" s="171">
        <v>3</v>
      </c>
      <c r="B5" s="172" t="s">
        <v>409</v>
      </c>
      <c r="C5" s="173">
        <f>C3-C4</f>
        <v>31.011469999999996</v>
      </c>
      <c r="D5" s="176">
        <f>D3-D4</f>
        <v>3101.1469999999995</v>
      </c>
    </row>
    <row r="6" spans="1:5" ht="21.75" customHeight="1">
      <c r="A6" s="171">
        <v>4</v>
      </c>
      <c r="B6" s="172" t="s">
        <v>542</v>
      </c>
      <c r="C6" s="173">
        <f>C5*100%</f>
        <v>31.011469999999996</v>
      </c>
      <c r="D6" s="176">
        <f>D5*100%</f>
        <v>3101.1469999999995</v>
      </c>
    </row>
    <row r="7" spans="1:5" ht="21.75" customHeight="1">
      <c r="A7" s="562">
        <v>5</v>
      </c>
      <c r="B7" s="172" t="s">
        <v>568</v>
      </c>
      <c r="C7" s="173"/>
      <c r="D7" s="177"/>
    </row>
    <row r="8" spans="1:5" ht="21.75" customHeight="1">
      <c r="A8" s="563"/>
      <c r="B8" s="178" t="s">
        <v>410</v>
      </c>
      <c r="C8" s="173">
        <f>D8/100</f>
        <v>1.4277500000000001</v>
      </c>
      <c r="D8" s="303">
        <v>142.77500000000001</v>
      </c>
    </row>
    <row r="9" spans="1:5" ht="21.75" customHeight="1">
      <c r="A9" s="563"/>
      <c r="B9" s="178" t="s">
        <v>411</v>
      </c>
      <c r="C9" s="173">
        <f>D9/100</f>
        <v>9.1821000000000002</v>
      </c>
      <c r="D9" s="304">
        <v>918.21</v>
      </c>
    </row>
    <row r="10" spans="1:5" ht="21.75" customHeight="1">
      <c r="A10" s="563"/>
      <c r="B10" s="178" t="s">
        <v>412</v>
      </c>
      <c r="C10" s="173">
        <f>D10/100</f>
        <v>0</v>
      </c>
      <c r="D10" s="176"/>
    </row>
    <row r="11" spans="1:5" s="420" customFormat="1" ht="21.75" customHeight="1">
      <c r="A11" s="564"/>
      <c r="B11" s="418" t="s">
        <v>567</v>
      </c>
      <c r="C11" s="419">
        <f>SUM(C8:C10)</f>
        <v>10.60985</v>
      </c>
      <c r="D11" s="176"/>
    </row>
    <row r="12" spans="1:5" ht="24" customHeight="1">
      <c r="A12" s="171">
        <v>6</v>
      </c>
      <c r="B12" s="172" t="s">
        <v>413</v>
      </c>
      <c r="C12" s="173">
        <f>C6-C8-C9-C10</f>
        <v>20.401619999999994</v>
      </c>
      <c r="D12" s="179">
        <f>D6-D9-D10</f>
        <v>2182.9369999999994</v>
      </c>
    </row>
    <row r="13" spans="1:5" ht="24" customHeight="1">
      <c r="A13" s="171">
        <v>7</v>
      </c>
      <c r="B13" s="172" t="s">
        <v>414</v>
      </c>
      <c r="C13" s="173">
        <f>D13/100</f>
        <v>83.648753999999997</v>
      </c>
      <c r="D13" s="176">
        <f>'Annexure IV-Vcosting sheet'!W511</f>
        <v>8364.875399999999</v>
      </c>
    </row>
    <row r="14" spans="1:5" ht="24" customHeight="1">
      <c r="A14" s="171">
        <v>8</v>
      </c>
      <c r="B14" s="172" t="s">
        <v>415</v>
      </c>
      <c r="C14" s="173">
        <f>D14/100</f>
        <v>55.466344000000007</v>
      </c>
      <c r="D14" s="176">
        <f>'Annexure IV-Vcosting sheet'!AF511</f>
        <v>5546.6344000000008</v>
      </c>
    </row>
    <row r="15" spans="1:5" ht="24" customHeight="1">
      <c r="A15" s="305"/>
      <c r="B15" s="172" t="s">
        <v>561</v>
      </c>
      <c r="C15" s="173">
        <f>C14*100%</f>
        <v>55.466344000000007</v>
      </c>
      <c r="D15" s="176"/>
    </row>
    <row r="16" spans="1:5" ht="24" customHeight="1">
      <c r="A16" s="305"/>
      <c r="B16" s="172" t="s">
        <v>563</v>
      </c>
      <c r="C16" s="173"/>
      <c r="D16" s="176">
        <f>'Total Categorywise'!B2</f>
        <v>135.49</v>
      </c>
      <c r="E16" s="237">
        <f>D16/100</f>
        <v>1.3549</v>
      </c>
    </row>
    <row r="17" spans="1:5" ht="24" customHeight="1">
      <c r="A17" s="305"/>
      <c r="B17" s="172" t="s">
        <v>564</v>
      </c>
      <c r="C17" s="173"/>
      <c r="D17" s="176">
        <f>'Total Categorywise'!B3</f>
        <v>348.94280000000003</v>
      </c>
      <c r="E17" s="237">
        <f t="shared" ref="E17:E19" si="0">D17/100</f>
        <v>3.4894280000000002</v>
      </c>
    </row>
    <row r="18" spans="1:5" s="420" customFormat="1" ht="24" customHeight="1">
      <c r="A18" s="169"/>
      <c r="B18" s="418" t="s">
        <v>565</v>
      </c>
      <c r="C18" s="419">
        <v>4.13</v>
      </c>
      <c r="D18" s="176"/>
      <c r="E18" s="421">
        <f t="shared" si="0"/>
        <v>0</v>
      </c>
    </row>
    <row r="19" spans="1:5" ht="24" customHeight="1">
      <c r="A19" s="305"/>
      <c r="B19" s="172" t="s">
        <v>566</v>
      </c>
      <c r="C19" s="173"/>
      <c r="D19" s="176">
        <f>'Total Categorywise'!B4</f>
        <v>5062.2015999999994</v>
      </c>
      <c r="E19" s="237">
        <f t="shared" si="0"/>
        <v>50.622015999999995</v>
      </c>
    </row>
    <row r="20" spans="1:5" s="420" customFormat="1" ht="24" customHeight="1">
      <c r="A20" s="169"/>
      <c r="B20" s="418" t="s">
        <v>562</v>
      </c>
      <c r="C20" s="419">
        <f>C11-C18</f>
        <v>6.4798499999999999</v>
      </c>
      <c r="D20" s="176"/>
    </row>
    <row r="21" spans="1:5" ht="35.25" customHeight="1">
      <c r="A21" s="171">
        <v>9</v>
      </c>
      <c r="B21" s="172" t="s">
        <v>416</v>
      </c>
      <c r="C21" s="173">
        <f>D21</f>
        <v>0</v>
      </c>
      <c r="D21" s="180"/>
    </row>
    <row r="24" spans="1:5" ht="27">
      <c r="C24" s="181"/>
      <c r="D24" s="181"/>
    </row>
    <row r="25" spans="1:5" ht="27">
      <c r="C25" s="181"/>
      <c r="D25" s="181"/>
    </row>
    <row r="26" spans="1:5" ht="27">
      <c r="C26" s="182"/>
      <c r="D26" s="182"/>
    </row>
  </sheetData>
  <mergeCells count="2">
    <mergeCell ref="A1:C1"/>
    <mergeCell ref="A7:A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9">
    <tabColor rgb="FF00B0F0"/>
  </sheetPr>
  <dimension ref="A1:B5"/>
  <sheetViews>
    <sheetView workbookViewId="0">
      <selection activeCell="B25" sqref="B25"/>
    </sheetView>
  </sheetViews>
  <sheetFormatPr defaultRowHeight="15"/>
  <cols>
    <col min="1" max="1" width="16.42578125" customWidth="1"/>
    <col min="2" max="2" width="20" customWidth="1"/>
  </cols>
  <sheetData>
    <row r="1" spans="1:2" ht="32.25" thickBot="1">
      <c r="A1" s="183" t="s">
        <v>417</v>
      </c>
      <c r="B1" s="184" t="s">
        <v>418</v>
      </c>
    </row>
    <row r="2" spans="1:2" ht="16.5" thickBot="1">
      <c r="A2" s="185" t="s">
        <v>13</v>
      </c>
      <c r="B2" s="186">
        <f>'categorywise-2017-18'!P14</f>
        <v>135.49</v>
      </c>
    </row>
    <row r="3" spans="1:2" ht="16.5" thickBot="1">
      <c r="A3" s="185" t="s">
        <v>115</v>
      </c>
      <c r="B3" s="186">
        <f>'categorywise-2017-18'!P30</f>
        <v>348.94280000000003</v>
      </c>
    </row>
    <row r="4" spans="1:2" ht="16.5" thickBot="1">
      <c r="A4" s="185" t="s">
        <v>136</v>
      </c>
      <c r="B4" s="186">
        <f>'categorywise-2017-18'!P35</f>
        <v>5062.2015999999994</v>
      </c>
    </row>
    <row r="5" spans="1:2" ht="16.5" thickBot="1">
      <c r="A5" s="185" t="s">
        <v>393</v>
      </c>
      <c r="B5" s="186">
        <f>SUM(B2:B4)</f>
        <v>5546.634399999999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D45"/>
  <sheetViews>
    <sheetView view="pageBreakPreview" topLeftCell="A31" zoomScaleSheetLayoutView="100" workbookViewId="0">
      <selection activeCell="B25" sqref="B25"/>
    </sheetView>
  </sheetViews>
  <sheetFormatPr defaultRowHeight="15"/>
  <cols>
    <col min="1" max="1" width="6.85546875" customWidth="1"/>
    <col min="2" max="2" width="47.42578125" customWidth="1"/>
    <col min="3" max="3" width="17.42578125" customWidth="1"/>
    <col min="4" max="4" width="11.7109375" customWidth="1"/>
    <col min="5" max="5" width="14.140625" customWidth="1"/>
    <col min="257" max="257" width="6.85546875" customWidth="1"/>
    <col min="258" max="258" width="47.42578125" customWidth="1"/>
    <col min="259" max="259" width="16.140625" customWidth="1"/>
    <col min="260" max="260" width="11.7109375" customWidth="1"/>
    <col min="261" max="261" width="14.140625" customWidth="1"/>
    <col min="513" max="513" width="6.85546875" customWidth="1"/>
    <col min="514" max="514" width="47.42578125" customWidth="1"/>
    <col min="515" max="515" width="16.140625" customWidth="1"/>
    <col min="516" max="516" width="11.7109375" customWidth="1"/>
    <col min="517" max="517" width="14.140625" customWidth="1"/>
    <col min="769" max="769" width="6.85546875" customWidth="1"/>
    <col min="770" max="770" width="47.42578125" customWidth="1"/>
    <col min="771" max="771" width="16.140625" customWidth="1"/>
    <col min="772" max="772" width="11.7109375" customWidth="1"/>
    <col min="773" max="773" width="14.140625" customWidth="1"/>
    <col min="1025" max="1025" width="6.85546875" customWidth="1"/>
    <col min="1026" max="1026" width="47.42578125" customWidth="1"/>
    <col min="1027" max="1027" width="16.140625" customWidth="1"/>
    <col min="1028" max="1028" width="11.7109375" customWidth="1"/>
    <col min="1029" max="1029" width="14.140625" customWidth="1"/>
    <col min="1281" max="1281" width="6.85546875" customWidth="1"/>
    <col min="1282" max="1282" width="47.42578125" customWidth="1"/>
    <col min="1283" max="1283" width="16.140625" customWidth="1"/>
    <col min="1284" max="1284" width="11.7109375" customWidth="1"/>
    <col min="1285" max="1285" width="14.140625" customWidth="1"/>
    <col min="1537" max="1537" width="6.85546875" customWidth="1"/>
    <col min="1538" max="1538" width="47.42578125" customWidth="1"/>
    <col min="1539" max="1539" width="16.140625" customWidth="1"/>
    <col min="1540" max="1540" width="11.7109375" customWidth="1"/>
    <col min="1541" max="1541" width="14.140625" customWidth="1"/>
    <col min="1793" max="1793" width="6.85546875" customWidth="1"/>
    <col min="1794" max="1794" width="47.42578125" customWidth="1"/>
    <col min="1795" max="1795" width="16.140625" customWidth="1"/>
    <col min="1796" max="1796" width="11.7109375" customWidth="1"/>
    <col min="1797" max="1797" width="14.140625" customWidth="1"/>
    <col min="2049" max="2049" width="6.85546875" customWidth="1"/>
    <col min="2050" max="2050" width="47.42578125" customWidth="1"/>
    <col min="2051" max="2051" width="16.140625" customWidth="1"/>
    <col min="2052" max="2052" width="11.7109375" customWidth="1"/>
    <col min="2053" max="2053" width="14.140625" customWidth="1"/>
    <col min="2305" max="2305" width="6.85546875" customWidth="1"/>
    <col min="2306" max="2306" width="47.42578125" customWidth="1"/>
    <col min="2307" max="2307" width="16.140625" customWidth="1"/>
    <col min="2308" max="2308" width="11.7109375" customWidth="1"/>
    <col min="2309" max="2309" width="14.140625" customWidth="1"/>
    <col min="2561" max="2561" width="6.85546875" customWidth="1"/>
    <col min="2562" max="2562" width="47.42578125" customWidth="1"/>
    <col min="2563" max="2563" width="16.140625" customWidth="1"/>
    <col min="2564" max="2564" width="11.7109375" customWidth="1"/>
    <col min="2565" max="2565" width="14.140625" customWidth="1"/>
    <col min="2817" max="2817" width="6.85546875" customWidth="1"/>
    <col min="2818" max="2818" width="47.42578125" customWidth="1"/>
    <col min="2819" max="2819" width="16.140625" customWidth="1"/>
    <col min="2820" max="2820" width="11.7109375" customWidth="1"/>
    <col min="2821" max="2821" width="14.140625" customWidth="1"/>
    <col min="3073" max="3073" width="6.85546875" customWidth="1"/>
    <col min="3074" max="3074" width="47.42578125" customWidth="1"/>
    <col min="3075" max="3075" width="16.140625" customWidth="1"/>
    <col min="3076" max="3076" width="11.7109375" customWidth="1"/>
    <col min="3077" max="3077" width="14.140625" customWidth="1"/>
    <col min="3329" max="3329" width="6.85546875" customWidth="1"/>
    <col min="3330" max="3330" width="47.42578125" customWidth="1"/>
    <col min="3331" max="3331" width="16.140625" customWidth="1"/>
    <col min="3332" max="3332" width="11.7109375" customWidth="1"/>
    <col min="3333" max="3333" width="14.140625" customWidth="1"/>
    <col min="3585" max="3585" width="6.85546875" customWidth="1"/>
    <col min="3586" max="3586" width="47.42578125" customWidth="1"/>
    <col min="3587" max="3587" width="16.140625" customWidth="1"/>
    <col min="3588" max="3588" width="11.7109375" customWidth="1"/>
    <col min="3589" max="3589" width="14.140625" customWidth="1"/>
    <col min="3841" max="3841" width="6.85546875" customWidth="1"/>
    <col min="3842" max="3842" width="47.42578125" customWidth="1"/>
    <col min="3843" max="3843" width="16.140625" customWidth="1"/>
    <col min="3844" max="3844" width="11.7109375" customWidth="1"/>
    <col min="3845" max="3845" width="14.140625" customWidth="1"/>
    <col min="4097" max="4097" width="6.85546875" customWidth="1"/>
    <col min="4098" max="4098" width="47.42578125" customWidth="1"/>
    <col min="4099" max="4099" width="16.140625" customWidth="1"/>
    <col min="4100" max="4100" width="11.7109375" customWidth="1"/>
    <col min="4101" max="4101" width="14.140625" customWidth="1"/>
    <col min="4353" max="4353" width="6.85546875" customWidth="1"/>
    <col min="4354" max="4354" width="47.42578125" customWidth="1"/>
    <col min="4355" max="4355" width="16.140625" customWidth="1"/>
    <col min="4356" max="4356" width="11.7109375" customWidth="1"/>
    <col min="4357" max="4357" width="14.140625" customWidth="1"/>
    <col min="4609" max="4609" width="6.85546875" customWidth="1"/>
    <col min="4610" max="4610" width="47.42578125" customWidth="1"/>
    <col min="4611" max="4611" width="16.140625" customWidth="1"/>
    <col min="4612" max="4612" width="11.7109375" customWidth="1"/>
    <col min="4613" max="4613" width="14.140625" customWidth="1"/>
    <col min="4865" max="4865" width="6.85546875" customWidth="1"/>
    <col min="4866" max="4866" width="47.42578125" customWidth="1"/>
    <col min="4867" max="4867" width="16.140625" customWidth="1"/>
    <col min="4868" max="4868" width="11.7109375" customWidth="1"/>
    <col min="4869" max="4869" width="14.140625" customWidth="1"/>
    <col min="5121" max="5121" width="6.85546875" customWidth="1"/>
    <col min="5122" max="5122" width="47.42578125" customWidth="1"/>
    <col min="5123" max="5123" width="16.140625" customWidth="1"/>
    <col min="5124" max="5124" width="11.7109375" customWidth="1"/>
    <col min="5125" max="5125" width="14.140625" customWidth="1"/>
    <col min="5377" max="5377" width="6.85546875" customWidth="1"/>
    <col min="5378" max="5378" width="47.42578125" customWidth="1"/>
    <col min="5379" max="5379" width="16.140625" customWidth="1"/>
    <col min="5380" max="5380" width="11.7109375" customWidth="1"/>
    <col min="5381" max="5381" width="14.140625" customWidth="1"/>
    <col min="5633" max="5633" width="6.85546875" customWidth="1"/>
    <col min="5634" max="5634" width="47.42578125" customWidth="1"/>
    <col min="5635" max="5635" width="16.140625" customWidth="1"/>
    <col min="5636" max="5636" width="11.7109375" customWidth="1"/>
    <col min="5637" max="5637" width="14.140625" customWidth="1"/>
    <col min="5889" max="5889" width="6.85546875" customWidth="1"/>
    <col min="5890" max="5890" width="47.42578125" customWidth="1"/>
    <col min="5891" max="5891" width="16.140625" customWidth="1"/>
    <col min="5892" max="5892" width="11.7109375" customWidth="1"/>
    <col min="5893" max="5893" width="14.140625" customWidth="1"/>
    <col min="6145" max="6145" width="6.85546875" customWidth="1"/>
    <col min="6146" max="6146" width="47.42578125" customWidth="1"/>
    <col min="6147" max="6147" width="16.140625" customWidth="1"/>
    <col min="6148" max="6148" width="11.7109375" customWidth="1"/>
    <col min="6149" max="6149" width="14.140625" customWidth="1"/>
    <col min="6401" max="6401" width="6.85546875" customWidth="1"/>
    <col min="6402" max="6402" width="47.42578125" customWidth="1"/>
    <col min="6403" max="6403" width="16.140625" customWidth="1"/>
    <col min="6404" max="6404" width="11.7109375" customWidth="1"/>
    <col min="6405" max="6405" width="14.140625" customWidth="1"/>
    <col min="6657" max="6657" width="6.85546875" customWidth="1"/>
    <col min="6658" max="6658" width="47.42578125" customWidth="1"/>
    <col min="6659" max="6659" width="16.140625" customWidth="1"/>
    <col min="6660" max="6660" width="11.7109375" customWidth="1"/>
    <col min="6661" max="6661" width="14.140625" customWidth="1"/>
    <col min="6913" max="6913" width="6.85546875" customWidth="1"/>
    <col min="6914" max="6914" width="47.42578125" customWidth="1"/>
    <col min="6915" max="6915" width="16.140625" customWidth="1"/>
    <col min="6916" max="6916" width="11.7109375" customWidth="1"/>
    <col min="6917" max="6917" width="14.140625" customWidth="1"/>
    <col min="7169" max="7169" width="6.85546875" customWidth="1"/>
    <col min="7170" max="7170" width="47.42578125" customWidth="1"/>
    <col min="7171" max="7171" width="16.140625" customWidth="1"/>
    <col min="7172" max="7172" width="11.7109375" customWidth="1"/>
    <col min="7173" max="7173" width="14.140625" customWidth="1"/>
    <col min="7425" max="7425" width="6.85546875" customWidth="1"/>
    <col min="7426" max="7426" width="47.42578125" customWidth="1"/>
    <col min="7427" max="7427" width="16.140625" customWidth="1"/>
    <col min="7428" max="7428" width="11.7109375" customWidth="1"/>
    <col min="7429" max="7429" width="14.140625" customWidth="1"/>
    <col min="7681" max="7681" width="6.85546875" customWidth="1"/>
    <col min="7682" max="7682" width="47.42578125" customWidth="1"/>
    <col min="7683" max="7683" width="16.140625" customWidth="1"/>
    <col min="7684" max="7684" width="11.7109375" customWidth="1"/>
    <col min="7685" max="7685" width="14.140625" customWidth="1"/>
    <col min="7937" max="7937" width="6.85546875" customWidth="1"/>
    <col min="7938" max="7938" width="47.42578125" customWidth="1"/>
    <col min="7939" max="7939" width="16.140625" customWidth="1"/>
    <col min="7940" max="7940" width="11.7109375" customWidth="1"/>
    <col min="7941" max="7941" width="14.140625" customWidth="1"/>
    <col min="8193" max="8193" width="6.85546875" customWidth="1"/>
    <col min="8194" max="8194" width="47.42578125" customWidth="1"/>
    <col min="8195" max="8195" width="16.140625" customWidth="1"/>
    <col min="8196" max="8196" width="11.7109375" customWidth="1"/>
    <col min="8197" max="8197" width="14.140625" customWidth="1"/>
    <col min="8449" max="8449" width="6.85546875" customWidth="1"/>
    <col min="8450" max="8450" width="47.42578125" customWidth="1"/>
    <col min="8451" max="8451" width="16.140625" customWidth="1"/>
    <col min="8452" max="8452" width="11.7109375" customWidth="1"/>
    <col min="8453" max="8453" width="14.140625" customWidth="1"/>
    <col min="8705" max="8705" width="6.85546875" customWidth="1"/>
    <col min="8706" max="8706" width="47.42578125" customWidth="1"/>
    <col min="8707" max="8707" width="16.140625" customWidth="1"/>
    <col min="8708" max="8708" width="11.7109375" customWidth="1"/>
    <col min="8709" max="8709" width="14.140625" customWidth="1"/>
    <col min="8961" max="8961" width="6.85546875" customWidth="1"/>
    <col min="8962" max="8962" width="47.42578125" customWidth="1"/>
    <col min="8963" max="8963" width="16.140625" customWidth="1"/>
    <col min="8964" max="8964" width="11.7109375" customWidth="1"/>
    <col min="8965" max="8965" width="14.140625" customWidth="1"/>
    <col min="9217" max="9217" width="6.85546875" customWidth="1"/>
    <col min="9218" max="9218" width="47.42578125" customWidth="1"/>
    <col min="9219" max="9219" width="16.140625" customWidth="1"/>
    <col min="9220" max="9220" width="11.7109375" customWidth="1"/>
    <col min="9221" max="9221" width="14.140625" customWidth="1"/>
    <col min="9473" max="9473" width="6.85546875" customWidth="1"/>
    <col min="9474" max="9474" width="47.42578125" customWidth="1"/>
    <col min="9475" max="9475" width="16.140625" customWidth="1"/>
    <col min="9476" max="9476" width="11.7109375" customWidth="1"/>
    <col min="9477" max="9477" width="14.140625" customWidth="1"/>
    <col min="9729" max="9729" width="6.85546875" customWidth="1"/>
    <col min="9730" max="9730" width="47.42578125" customWidth="1"/>
    <col min="9731" max="9731" width="16.140625" customWidth="1"/>
    <col min="9732" max="9732" width="11.7109375" customWidth="1"/>
    <col min="9733" max="9733" width="14.140625" customWidth="1"/>
    <col min="9985" max="9985" width="6.85546875" customWidth="1"/>
    <col min="9986" max="9986" width="47.42578125" customWidth="1"/>
    <col min="9987" max="9987" width="16.140625" customWidth="1"/>
    <col min="9988" max="9988" width="11.7109375" customWidth="1"/>
    <col min="9989" max="9989" width="14.140625" customWidth="1"/>
    <col min="10241" max="10241" width="6.85546875" customWidth="1"/>
    <col min="10242" max="10242" width="47.42578125" customWidth="1"/>
    <col min="10243" max="10243" width="16.140625" customWidth="1"/>
    <col min="10244" max="10244" width="11.7109375" customWidth="1"/>
    <col min="10245" max="10245" width="14.140625" customWidth="1"/>
    <col min="10497" max="10497" width="6.85546875" customWidth="1"/>
    <col min="10498" max="10498" width="47.42578125" customWidth="1"/>
    <col min="10499" max="10499" width="16.140625" customWidth="1"/>
    <col min="10500" max="10500" width="11.7109375" customWidth="1"/>
    <col min="10501" max="10501" width="14.140625" customWidth="1"/>
    <col min="10753" max="10753" width="6.85546875" customWidth="1"/>
    <col min="10754" max="10754" width="47.42578125" customWidth="1"/>
    <col min="10755" max="10755" width="16.140625" customWidth="1"/>
    <col min="10756" max="10756" width="11.7109375" customWidth="1"/>
    <col min="10757" max="10757" width="14.140625" customWidth="1"/>
    <col min="11009" max="11009" width="6.85546875" customWidth="1"/>
    <col min="11010" max="11010" width="47.42578125" customWidth="1"/>
    <col min="11011" max="11011" width="16.140625" customWidth="1"/>
    <col min="11012" max="11012" width="11.7109375" customWidth="1"/>
    <col min="11013" max="11013" width="14.140625" customWidth="1"/>
    <col min="11265" max="11265" width="6.85546875" customWidth="1"/>
    <col min="11266" max="11266" width="47.42578125" customWidth="1"/>
    <col min="11267" max="11267" width="16.140625" customWidth="1"/>
    <col min="11268" max="11268" width="11.7109375" customWidth="1"/>
    <col min="11269" max="11269" width="14.140625" customWidth="1"/>
    <col min="11521" max="11521" width="6.85546875" customWidth="1"/>
    <col min="11522" max="11522" width="47.42578125" customWidth="1"/>
    <col min="11523" max="11523" width="16.140625" customWidth="1"/>
    <col min="11524" max="11524" width="11.7109375" customWidth="1"/>
    <col min="11525" max="11525" width="14.140625" customWidth="1"/>
    <col min="11777" max="11777" width="6.85546875" customWidth="1"/>
    <col min="11778" max="11778" width="47.42578125" customWidth="1"/>
    <col min="11779" max="11779" width="16.140625" customWidth="1"/>
    <col min="11780" max="11780" width="11.7109375" customWidth="1"/>
    <col min="11781" max="11781" width="14.140625" customWidth="1"/>
    <col min="12033" max="12033" width="6.85546875" customWidth="1"/>
    <col min="12034" max="12034" width="47.42578125" customWidth="1"/>
    <col min="12035" max="12035" width="16.140625" customWidth="1"/>
    <col min="12036" max="12036" width="11.7109375" customWidth="1"/>
    <col min="12037" max="12037" width="14.140625" customWidth="1"/>
    <col min="12289" max="12289" width="6.85546875" customWidth="1"/>
    <col min="12290" max="12290" width="47.42578125" customWidth="1"/>
    <col min="12291" max="12291" width="16.140625" customWidth="1"/>
    <col min="12292" max="12292" width="11.7109375" customWidth="1"/>
    <col min="12293" max="12293" width="14.140625" customWidth="1"/>
    <col min="12545" max="12545" width="6.85546875" customWidth="1"/>
    <col min="12546" max="12546" width="47.42578125" customWidth="1"/>
    <col min="12547" max="12547" width="16.140625" customWidth="1"/>
    <col min="12548" max="12548" width="11.7109375" customWidth="1"/>
    <col min="12549" max="12549" width="14.140625" customWidth="1"/>
    <col min="12801" max="12801" width="6.85546875" customWidth="1"/>
    <col min="12802" max="12802" width="47.42578125" customWidth="1"/>
    <col min="12803" max="12803" width="16.140625" customWidth="1"/>
    <col min="12804" max="12804" width="11.7109375" customWidth="1"/>
    <col min="12805" max="12805" width="14.140625" customWidth="1"/>
    <col min="13057" max="13057" width="6.85546875" customWidth="1"/>
    <col min="13058" max="13058" width="47.42578125" customWidth="1"/>
    <col min="13059" max="13059" width="16.140625" customWidth="1"/>
    <col min="13060" max="13060" width="11.7109375" customWidth="1"/>
    <col min="13061" max="13061" width="14.140625" customWidth="1"/>
    <col min="13313" max="13313" width="6.85546875" customWidth="1"/>
    <col min="13314" max="13314" width="47.42578125" customWidth="1"/>
    <col min="13315" max="13315" width="16.140625" customWidth="1"/>
    <col min="13316" max="13316" width="11.7109375" customWidth="1"/>
    <col min="13317" max="13317" width="14.140625" customWidth="1"/>
    <col min="13569" max="13569" width="6.85546875" customWidth="1"/>
    <col min="13570" max="13570" width="47.42578125" customWidth="1"/>
    <col min="13571" max="13571" width="16.140625" customWidth="1"/>
    <col min="13572" max="13572" width="11.7109375" customWidth="1"/>
    <col min="13573" max="13573" width="14.140625" customWidth="1"/>
    <col min="13825" max="13825" width="6.85546875" customWidth="1"/>
    <col min="13826" max="13826" width="47.42578125" customWidth="1"/>
    <col min="13827" max="13827" width="16.140625" customWidth="1"/>
    <col min="13828" max="13828" width="11.7109375" customWidth="1"/>
    <col min="13829" max="13829" width="14.140625" customWidth="1"/>
    <col min="14081" max="14081" width="6.85546875" customWidth="1"/>
    <col min="14082" max="14082" width="47.42578125" customWidth="1"/>
    <col min="14083" max="14083" width="16.140625" customWidth="1"/>
    <col min="14084" max="14084" width="11.7109375" customWidth="1"/>
    <col min="14085" max="14085" width="14.140625" customWidth="1"/>
    <col min="14337" max="14337" width="6.85546875" customWidth="1"/>
    <col min="14338" max="14338" width="47.42578125" customWidth="1"/>
    <col min="14339" max="14339" width="16.140625" customWidth="1"/>
    <col min="14340" max="14340" width="11.7109375" customWidth="1"/>
    <col min="14341" max="14341" width="14.140625" customWidth="1"/>
    <col min="14593" max="14593" width="6.85546875" customWidth="1"/>
    <col min="14594" max="14594" width="47.42578125" customWidth="1"/>
    <col min="14595" max="14595" width="16.140625" customWidth="1"/>
    <col min="14596" max="14596" width="11.7109375" customWidth="1"/>
    <col min="14597" max="14597" width="14.140625" customWidth="1"/>
    <col min="14849" max="14849" width="6.85546875" customWidth="1"/>
    <col min="14850" max="14850" width="47.42578125" customWidth="1"/>
    <col min="14851" max="14851" width="16.140625" customWidth="1"/>
    <col min="14852" max="14852" width="11.7109375" customWidth="1"/>
    <col min="14853" max="14853" width="14.140625" customWidth="1"/>
    <col min="15105" max="15105" width="6.85546875" customWidth="1"/>
    <col min="15106" max="15106" width="47.42578125" customWidth="1"/>
    <col min="15107" max="15107" width="16.140625" customWidth="1"/>
    <col min="15108" max="15108" width="11.7109375" customWidth="1"/>
    <col min="15109" max="15109" width="14.140625" customWidth="1"/>
    <col min="15361" max="15361" width="6.85546875" customWidth="1"/>
    <col min="15362" max="15362" width="47.42578125" customWidth="1"/>
    <col min="15363" max="15363" width="16.140625" customWidth="1"/>
    <col min="15364" max="15364" width="11.7109375" customWidth="1"/>
    <col min="15365" max="15365" width="14.140625" customWidth="1"/>
    <col min="15617" max="15617" width="6.85546875" customWidth="1"/>
    <col min="15618" max="15618" width="47.42578125" customWidth="1"/>
    <col min="15619" max="15619" width="16.140625" customWidth="1"/>
    <col min="15620" max="15620" width="11.7109375" customWidth="1"/>
    <col min="15621" max="15621" width="14.140625" customWidth="1"/>
    <col min="15873" max="15873" width="6.85546875" customWidth="1"/>
    <col min="15874" max="15874" width="47.42578125" customWidth="1"/>
    <col min="15875" max="15875" width="16.140625" customWidth="1"/>
    <col min="15876" max="15876" width="11.7109375" customWidth="1"/>
    <col min="15877" max="15877" width="14.140625" customWidth="1"/>
    <col min="16129" max="16129" width="6.85546875" customWidth="1"/>
    <col min="16130" max="16130" width="47.42578125" customWidth="1"/>
    <col min="16131" max="16131" width="16.140625" customWidth="1"/>
    <col min="16132" max="16132" width="11.7109375" customWidth="1"/>
    <col min="16133" max="16133" width="14.140625" customWidth="1"/>
  </cols>
  <sheetData>
    <row r="1" spans="1:4" ht="15.75" thickBot="1">
      <c r="A1" s="565" t="s">
        <v>540</v>
      </c>
      <c r="B1" s="565"/>
      <c r="C1" s="565"/>
      <c r="D1" s="565"/>
    </row>
    <row r="2" spans="1:4" ht="48" thickBot="1">
      <c r="A2" s="187" t="s">
        <v>0</v>
      </c>
      <c r="B2" s="188" t="s">
        <v>417</v>
      </c>
      <c r="C2" s="189" t="s">
        <v>541</v>
      </c>
      <c r="D2" s="190" t="s">
        <v>419</v>
      </c>
    </row>
    <row r="3" spans="1:4" ht="15.75">
      <c r="A3" s="191"/>
      <c r="B3" s="192" t="s">
        <v>420</v>
      </c>
      <c r="C3" s="193"/>
      <c r="D3" s="194"/>
    </row>
    <row r="4" spans="1:4" ht="15.75">
      <c r="A4" s="195">
        <v>1</v>
      </c>
      <c r="B4" s="196" t="s">
        <v>421</v>
      </c>
      <c r="C4" s="197"/>
      <c r="D4" s="198">
        <f t="shared" ref="D4:D9" si="0">C4/$C$42*100</f>
        <v>0</v>
      </c>
    </row>
    <row r="5" spans="1:4" ht="15.75">
      <c r="A5" s="195">
        <v>2</v>
      </c>
      <c r="B5" s="196" t="s">
        <v>422</v>
      </c>
      <c r="C5" s="197"/>
      <c r="D5" s="198">
        <f t="shared" si="0"/>
        <v>0</v>
      </c>
    </row>
    <row r="6" spans="1:4" ht="15.75">
      <c r="A6" s="195">
        <v>3</v>
      </c>
      <c r="B6" s="196" t="s">
        <v>423</v>
      </c>
      <c r="C6" s="197">
        <f>'Annexure IV-Vcosting sheet'!AD147</f>
        <v>0.51</v>
      </c>
      <c r="D6" s="198">
        <f t="shared" si="0"/>
        <v>9.1947650272388593E-3</v>
      </c>
    </row>
    <row r="7" spans="1:4" ht="15.75">
      <c r="A7" s="195">
        <v>4</v>
      </c>
      <c r="B7" s="199" t="s">
        <v>362</v>
      </c>
      <c r="C7" s="197"/>
      <c r="D7" s="198">
        <f t="shared" si="0"/>
        <v>0</v>
      </c>
    </row>
    <row r="8" spans="1:4" ht="32.25" customHeight="1">
      <c r="A8" s="195">
        <v>5</v>
      </c>
      <c r="B8" s="199" t="s">
        <v>424</v>
      </c>
      <c r="C8" s="197"/>
      <c r="D8" s="198">
        <f t="shared" si="0"/>
        <v>0</v>
      </c>
    </row>
    <row r="9" spans="1:4" ht="15.75">
      <c r="A9" s="200"/>
      <c r="B9" s="201" t="s">
        <v>100</v>
      </c>
      <c r="C9" s="202">
        <f>SUM(C4:C8)</f>
        <v>0.51</v>
      </c>
      <c r="D9" s="198">
        <f t="shared" si="0"/>
        <v>9.1947650272388593E-3</v>
      </c>
    </row>
    <row r="10" spans="1:4" ht="15.75">
      <c r="A10" s="195"/>
      <c r="B10" s="203" t="s">
        <v>425</v>
      </c>
      <c r="C10" s="197"/>
      <c r="D10" s="198"/>
    </row>
    <row r="11" spans="1:4" ht="15.75">
      <c r="A11" s="195">
        <v>6</v>
      </c>
      <c r="B11" s="196" t="s">
        <v>426</v>
      </c>
      <c r="C11" s="197">
        <f>'Annexure IV-Vcosting sheet'!AF260</f>
        <v>4983.3415999999997</v>
      </c>
      <c r="D11" s="198">
        <f t="shared" ref="D11:D27" si="1">C11/$C$42*100</f>
        <v>89.84442169110693</v>
      </c>
    </row>
    <row r="12" spans="1:4" ht="15.75">
      <c r="A12" s="195">
        <v>7</v>
      </c>
      <c r="B12" s="196" t="s">
        <v>427</v>
      </c>
      <c r="C12" s="197"/>
      <c r="D12" s="198">
        <f t="shared" si="1"/>
        <v>0</v>
      </c>
    </row>
    <row r="13" spans="1:4" ht="15.75">
      <c r="A13" s="195">
        <v>8</v>
      </c>
      <c r="B13" s="196" t="s">
        <v>428</v>
      </c>
      <c r="C13" s="197"/>
      <c r="D13" s="198">
        <f t="shared" si="1"/>
        <v>0</v>
      </c>
    </row>
    <row r="14" spans="1:4" ht="15.75">
      <c r="A14" s="195">
        <v>9</v>
      </c>
      <c r="B14" s="196" t="s">
        <v>429</v>
      </c>
      <c r="C14" s="197">
        <f>'Annexure IV-Vcosting sheet'!AF193</f>
        <v>14.34</v>
      </c>
      <c r="D14" s="198">
        <f t="shared" si="1"/>
        <v>0.25853515782471614</v>
      </c>
    </row>
    <row r="15" spans="1:4" ht="15.75">
      <c r="A15" s="195">
        <v>10</v>
      </c>
      <c r="B15" s="196" t="s">
        <v>337</v>
      </c>
      <c r="C15" s="197">
        <f>'Annexure IV-Vcosting sheet'!AF388+'Annexure IV-Vcosting sheet'!AF389+'Annexure IV-Vcosting sheet'!AF390</f>
        <v>129.75</v>
      </c>
      <c r="D15" s="198">
        <f t="shared" si="1"/>
        <v>2.3392563966357685</v>
      </c>
    </row>
    <row r="16" spans="1:4" ht="15.75">
      <c r="A16" s="195">
        <v>11</v>
      </c>
      <c r="B16" s="196" t="s">
        <v>430</v>
      </c>
      <c r="C16" s="197">
        <f>'Annexure IV-Vcosting sheet'!AF283</f>
        <v>17.240000000000002</v>
      </c>
      <c r="D16" s="198">
        <f t="shared" si="1"/>
        <v>0.31081911582274108</v>
      </c>
    </row>
    <row r="17" spans="1:4" ht="15.75">
      <c r="A17" s="195">
        <v>12</v>
      </c>
      <c r="B17" s="196" t="s">
        <v>431</v>
      </c>
      <c r="C17" s="197"/>
      <c r="D17" s="198">
        <f t="shared" si="1"/>
        <v>0</v>
      </c>
    </row>
    <row r="18" spans="1:4" ht="15.75">
      <c r="A18" s="195">
        <v>13</v>
      </c>
      <c r="B18" s="199" t="s">
        <v>432</v>
      </c>
      <c r="C18" s="197">
        <f>'Annexure IV-Vcosting sheet'!AF297</f>
        <v>55.104800000000004</v>
      </c>
      <c r="D18" s="198">
        <f t="shared" si="1"/>
        <v>0.99348174092743513</v>
      </c>
    </row>
    <row r="19" spans="1:4" ht="15.75">
      <c r="A19" s="195">
        <v>14</v>
      </c>
      <c r="B19" s="199" t="s">
        <v>433</v>
      </c>
      <c r="C19" s="197">
        <f>'Annexure IV-Vcosting sheet'!AF306</f>
        <v>4.84</v>
      </c>
      <c r="D19" s="198">
        <f t="shared" si="1"/>
        <v>8.7260123003600157E-2</v>
      </c>
    </row>
    <row r="20" spans="1:4" ht="15.75">
      <c r="A20" s="195">
        <v>15</v>
      </c>
      <c r="B20" s="196" t="s">
        <v>434</v>
      </c>
      <c r="C20" s="197"/>
      <c r="D20" s="198">
        <f t="shared" si="1"/>
        <v>0</v>
      </c>
    </row>
    <row r="21" spans="1:4" ht="15.75">
      <c r="A21" s="195">
        <v>16</v>
      </c>
      <c r="B21" s="196" t="s">
        <v>435</v>
      </c>
      <c r="C21" s="197">
        <f>'Annexure IV-Vcosting sheet'!AF322</f>
        <v>8.1800000000000015</v>
      </c>
      <c r="D21" s="198">
        <f t="shared" si="1"/>
        <v>0.14747681945649779</v>
      </c>
    </row>
    <row r="22" spans="1:4" ht="15.75">
      <c r="A22" s="195">
        <v>17</v>
      </c>
      <c r="B22" s="196" t="s">
        <v>206</v>
      </c>
      <c r="C22" s="197">
        <f>'Annexure IV-Vcosting sheet'!AF326</f>
        <v>22.380000000000003</v>
      </c>
      <c r="D22" s="198">
        <f t="shared" si="1"/>
        <v>0.40348792413648177</v>
      </c>
    </row>
    <row r="23" spans="1:4" ht="15.75">
      <c r="A23" s="195">
        <v>18</v>
      </c>
      <c r="B23" s="196" t="s">
        <v>436</v>
      </c>
      <c r="C23" s="197">
        <f>'Annexure IV-Vcosting sheet'!AF330</f>
        <v>5.92</v>
      </c>
      <c r="D23" s="198">
        <f t="shared" si="1"/>
        <v>0.10673139012010596</v>
      </c>
    </row>
    <row r="24" spans="1:4" ht="15.75">
      <c r="A24" s="195">
        <v>19</v>
      </c>
      <c r="B24" s="196" t="s">
        <v>437</v>
      </c>
      <c r="C24" s="197">
        <f>'Annexure IV-Vcosting sheet'!AF343</f>
        <v>50</v>
      </c>
      <c r="D24" s="198">
        <f t="shared" si="1"/>
        <v>0.90144755169008428</v>
      </c>
    </row>
    <row r="25" spans="1:4" ht="15.75">
      <c r="A25" s="204">
        <v>20</v>
      </c>
      <c r="B25" s="196" t="s">
        <v>438</v>
      </c>
      <c r="C25" s="197"/>
      <c r="D25" s="198">
        <f t="shared" si="1"/>
        <v>0</v>
      </c>
    </row>
    <row r="26" spans="1:4" ht="15.75">
      <c r="A26" s="205">
        <v>21</v>
      </c>
      <c r="B26" s="196" t="s">
        <v>439</v>
      </c>
      <c r="C26" s="197">
        <f>'Annexure IV-Vcosting sheet'!AF311</f>
        <v>50</v>
      </c>
      <c r="D26" s="198">
        <f t="shared" si="1"/>
        <v>0.90144755169008428</v>
      </c>
    </row>
    <row r="27" spans="1:4" ht="15.75">
      <c r="A27" s="206"/>
      <c r="B27" s="201" t="s">
        <v>100</v>
      </c>
      <c r="C27" s="202">
        <f>SUM(C11:C26)</f>
        <v>5341.0964000000004</v>
      </c>
      <c r="D27" s="198">
        <f t="shared" si="1"/>
        <v>96.294365462414461</v>
      </c>
    </row>
    <row r="28" spans="1:4" ht="15.75">
      <c r="A28" s="206"/>
      <c r="B28" s="203" t="s">
        <v>440</v>
      </c>
      <c r="C28" s="197"/>
      <c r="D28" s="198"/>
    </row>
    <row r="29" spans="1:4" ht="15.75">
      <c r="A29" s="205">
        <v>22</v>
      </c>
      <c r="B29" s="196" t="s">
        <v>441</v>
      </c>
      <c r="C29" s="197">
        <f>'Annexure IV-Vcosting sheet'!AF337</f>
        <v>6.93</v>
      </c>
      <c r="D29" s="198">
        <f>C29/$C$42*100</f>
        <v>0.12494063066424567</v>
      </c>
    </row>
    <row r="30" spans="1:4" ht="15.75">
      <c r="A30" s="205">
        <v>23</v>
      </c>
      <c r="B30" s="196" t="s">
        <v>442</v>
      </c>
      <c r="C30" s="197">
        <f>'Annexure IV-Vcosting sheet'!AF391</f>
        <v>8</v>
      </c>
      <c r="D30" s="198">
        <f>C30/$C$42*100</f>
        <v>0.14423160827041348</v>
      </c>
    </row>
    <row r="31" spans="1:4" ht="15.75">
      <c r="A31" s="205">
        <v>24</v>
      </c>
      <c r="B31" s="196" t="s">
        <v>221</v>
      </c>
      <c r="C31" s="197">
        <f>'Annexure IV-Vcosting sheet'!AF347</f>
        <v>5.0579999999999998</v>
      </c>
      <c r="D31" s="198">
        <f>C31/$C$42*100</f>
        <v>9.1190434328968922E-2</v>
      </c>
    </row>
    <row r="32" spans="1:4" ht="15.75">
      <c r="A32" s="206"/>
      <c r="B32" s="201" t="s">
        <v>100</v>
      </c>
      <c r="C32" s="202">
        <f>SUM(C29:C31)</f>
        <v>19.988</v>
      </c>
      <c r="D32" s="198">
        <f>C32/$C$42*100</f>
        <v>0.36036267326362809</v>
      </c>
    </row>
    <row r="33" spans="1:4" ht="15.75">
      <c r="A33" s="205">
        <v>25</v>
      </c>
      <c r="B33" s="207" t="s">
        <v>443</v>
      </c>
      <c r="C33" s="202"/>
      <c r="D33" s="198"/>
    </row>
    <row r="34" spans="1:4" ht="15.75">
      <c r="A34" s="206"/>
      <c r="B34" s="196" t="s">
        <v>444</v>
      </c>
      <c r="C34" s="197">
        <f>'Annexure IV-Vcosting sheet'!AF379</f>
        <v>59.460000000000008</v>
      </c>
      <c r="D34" s="198">
        <f>C34/$C$42*100</f>
        <v>1.0720014284698482</v>
      </c>
    </row>
    <row r="35" spans="1:4" ht="15.75">
      <c r="A35" s="206"/>
      <c r="B35" s="196" t="s">
        <v>210</v>
      </c>
      <c r="C35" s="197">
        <f>'Annexure IV-Vcosting sheet'!AF333</f>
        <v>19.399999999999999</v>
      </c>
      <c r="D35" s="198">
        <f>C35/$C$42*100</f>
        <v>0.34976165005575266</v>
      </c>
    </row>
    <row r="36" spans="1:4" ht="15.75">
      <c r="A36" s="208"/>
      <c r="B36" s="201" t="s">
        <v>100</v>
      </c>
      <c r="C36" s="202">
        <f>SUM(C34:C35)</f>
        <v>78.860000000000014</v>
      </c>
      <c r="D36" s="198">
        <f>C36/$C$42*100</f>
        <v>1.4217630785256012</v>
      </c>
    </row>
    <row r="37" spans="1:4" ht="15.75">
      <c r="A37" s="208">
        <v>26</v>
      </c>
      <c r="B37" s="207" t="s">
        <v>445</v>
      </c>
      <c r="C37" s="197">
        <f>'Annexure IV-Vcosting sheet'!AF386</f>
        <v>82.42</v>
      </c>
      <c r="D37" s="198">
        <f>C37/$C$42*100</f>
        <v>1.4859461442059347</v>
      </c>
    </row>
    <row r="38" spans="1:4" ht="15.75">
      <c r="A38" s="208"/>
      <c r="B38" s="201" t="s">
        <v>393</v>
      </c>
      <c r="C38" s="202">
        <f>C9+C27+C32+C36+C37</f>
        <v>5522.8744000000006</v>
      </c>
      <c r="D38" s="198">
        <f>C38/$C$42*100</f>
        <v>99.571632123436871</v>
      </c>
    </row>
    <row r="39" spans="1:4" ht="15.75">
      <c r="A39" s="205"/>
      <c r="B39" s="203" t="s">
        <v>446</v>
      </c>
      <c r="C39" s="197"/>
      <c r="D39" s="198"/>
    </row>
    <row r="40" spans="1:4" ht="15.75">
      <c r="A40" s="205">
        <v>27</v>
      </c>
      <c r="B40" s="196" t="s">
        <v>394</v>
      </c>
      <c r="C40" s="197">
        <f>'Annexure IV-Vcosting sheet'!AF510</f>
        <v>23.759999999999998</v>
      </c>
      <c r="D40" s="198">
        <f>C40/$C$42*100</f>
        <v>0.42836787656312797</v>
      </c>
    </row>
    <row r="41" spans="1:4" ht="15.75">
      <c r="A41" s="200"/>
      <c r="B41" s="201" t="s">
        <v>100</v>
      </c>
      <c r="C41" s="202">
        <f>SUM(C40:C40)</f>
        <v>23.759999999999998</v>
      </c>
      <c r="D41" s="198">
        <f>C41/$C$42*100</f>
        <v>0.42836787656312797</v>
      </c>
    </row>
    <row r="42" spans="1:4" ht="16.5" thickBot="1">
      <c r="A42" s="209"/>
      <c r="B42" s="210" t="s">
        <v>447</v>
      </c>
      <c r="C42" s="211">
        <f>C38+C41</f>
        <v>5546.6344000000008</v>
      </c>
      <c r="D42" s="212">
        <f>C42/$C$42*100</f>
        <v>100</v>
      </c>
    </row>
    <row r="44" spans="1:4">
      <c r="C44" s="129">
        <f>'Annexure IV-Vcosting sheet'!AF511</f>
        <v>5546.6344000000008</v>
      </c>
    </row>
    <row r="45" spans="1:4">
      <c r="C45" s="129">
        <f>C44-C42</f>
        <v>0</v>
      </c>
    </row>
  </sheetData>
  <mergeCells count="1">
    <mergeCell ref="A1:D1"/>
  </mergeCells>
  <pageMargins left="0.42" right="0.32" top="0.55000000000000004" bottom="0.41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Q40"/>
  <sheetViews>
    <sheetView view="pageBreakPreview" zoomScale="70" zoomScaleNormal="85" zoomScaleSheetLayoutView="70" workbookViewId="0">
      <pane xSplit="2" ySplit="3" topLeftCell="E31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RowHeight="15"/>
  <cols>
    <col min="1" max="1" width="9.140625" style="168"/>
    <col min="2" max="2" width="40.85546875" style="168" customWidth="1"/>
    <col min="3" max="3" width="15" style="239" customWidth="1"/>
    <col min="4" max="4" width="15.7109375" style="168" customWidth="1"/>
    <col min="5" max="5" width="14.140625" style="168" customWidth="1"/>
    <col min="6" max="6" width="15" style="239" customWidth="1"/>
    <col min="7" max="7" width="15.7109375" style="168" customWidth="1"/>
    <col min="8" max="8" width="14.140625" style="168" customWidth="1"/>
    <col min="9" max="9" width="15" style="239" customWidth="1"/>
    <col min="10" max="10" width="15.7109375" style="168" customWidth="1"/>
    <col min="11" max="11" width="13" style="168" customWidth="1"/>
    <col min="12" max="12" width="15" style="239" customWidth="1"/>
    <col min="13" max="13" width="15.7109375" style="168" customWidth="1"/>
    <col min="14" max="14" width="13" style="168" customWidth="1"/>
    <col min="15" max="15" width="15" style="239" customWidth="1"/>
    <col min="16" max="16" width="15.7109375" style="168" customWidth="1"/>
    <col min="17" max="17" width="13" style="168" customWidth="1"/>
    <col min="18" max="262" width="9.140625" style="168"/>
    <col min="263" max="263" width="40.85546875" style="168" customWidth="1"/>
    <col min="264" max="264" width="0" style="168" hidden="1" customWidth="1"/>
    <col min="265" max="265" width="20.140625" style="168" customWidth="1"/>
    <col min="266" max="266" width="14.140625" style="168" customWidth="1"/>
    <col min="267" max="267" width="19.85546875" style="168" customWidth="1"/>
    <col min="268" max="268" width="16.5703125" style="168" customWidth="1"/>
    <col min="269" max="269" width="13" style="168" customWidth="1"/>
    <col min="270" max="270" width="17" style="168" customWidth="1"/>
    <col min="271" max="271" width="13" style="168" customWidth="1"/>
    <col min="272" max="272" width="20.42578125" style="168" customWidth="1"/>
    <col min="273" max="273" width="13" style="168" customWidth="1"/>
    <col min="274" max="518" width="9.140625" style="168"/>
    <col min="519" max="519" width="40.85546875" style="168" customWidth="1"/>
    <col min="520" max="520" width="0" style="168" hidden="1" customWidth="1"/>
    <col min="521" max="521" width="20.140625" style="168" customWidth="1"/>
    <col min="522" max="522" width="14.140625" style="168" customWidth="1"/>
    <col min="523" max="523" width="19.85546875" style="168" customWidth="1"/>
    <col min="524" max="524" width="16.5703125" style="168" customWidth="1"/>
    <col min="525" max="525" width="13" style="168" customWidth="1"/>
    <col min="526" max="526" width="17" style="168" customWidth="1"/>
    <col min="527" max="527" width="13" style="168" customWidth="1"/>
    <col min="528" max="528" width="20.42578125" style="168" customWidth="1"/>
    <col min="529" max="529" width="13" style="168" customWidth="1"/>
    <col min="530" max="774" width="9.140625" style="168"/>
    <col min="775" max="775" width="40.85546875" style="168" customWidth="1"/>
    <col min="776" max="776" width="0" style="168" hidden="1" customWidth="1"/>
    <col min="777" max="777" width="20.140625" style="168" customWidth="1"/>
    <col min="778" max="778" width="14.140625" style="168" customWidth="1"/>
    <col min="779" max="779" width="19.85546875" style="168" customWidth="1"/>
    <col min="780" max="780" width="16.5703125" style="168" customWidth="1"/>
    <col min="781" max="781" width="13" style="168" customWidth="1"/>
    <col min="782" max="782" width="17" style="168" customWidth="1"/>
    <col min="783" max="783" width="13" style="168" customWidth="1"/>
    <col min="784" max="784" width="20.42578125" style="168" customWidth="1"/>
    <col min="785" max="785" width="13" style="168" customWidth="1"/>
    <col min="786" max="1030" width="9.140625" style="168"/>
    <col min="1031" max="1031" width="40.85546875" style="168" customWidth="1"/>
    <col min="1032" max="1032" width="0" style="168" hidden="1" customWidth="1"/>
    <col min="1033" max="1033" width="20.140625" style="168" customWidth="1"/>
    <col min="1034" max="1034" width="14.140625" style="168" customWidth="1"/>
    <col min="1035" max="1035" width="19.85546875" style="168" customWidth="1"/>
    <col min="1036" max="1036" width="16.5703125" style="168" customWidth="1"/>
    <col min="1037" max="1037" width="13" style="168" customWidth="1"/>
    <col min="1038" max="1038" width="17" style="168" customWidth="1"/>
    <col min="1039" max="1039" width="13" style="168" customWidth="1"/>
    <col min="1040" max="1040" width="20.42578125" style="168" customWidth="1"/>
    <col min="1041" max="1041" width="13" style="168" customWidth="1"/>
    <col min="1042" max="1286" width="9.140625" style="168"/>
    <col min="1287" max="1287" width="40.85546875" style="168" customWidth="1"/>
    <col min="1288" max="1288" width="0" style="168" hidden="1" customWidth="1"/>
    <col min="1289" max="1289" width="20.140625" style="168" customWidth="1"/>
    <col min="1290" max="1290" width="14.140625" style="168" customWidth="1"/>
    <col min="1291" max="1291" width="19.85546875" style="168" customWidth="1"/>
    <col min="1292" max="1292" width="16.5703125" style="168" customWidth="1"/>
    <col min="1293" max="1293" width="13" style="168" customWidth="1"/>
    <col min="1294" max="1294" width="17" style="168" customWidth="1"/>
    <col min="1295" max="1295" width="13" style="168" customWidth="1"/>
    <col min="1296" max="1296" width="20.42578125" style="168" customWidth="1"/>
    <col min="1297" max="1297" width="13" style="168" customWidth="1"/>
    <col min="1298" max="1542" width="9.140625" style="168"/>
    <col min="1543" max="1543" width="40.85546875" style="168" customWidth="1"/>
    <col min="1544" max="1544" width="0" style="168" hidden="1" customWidth="1"/>
    <col min="1545" max="1545" width="20.140625" style="168" customWidth="1"/>
    <col min="1546" max="1546" width="14.140625" style="168" customWidth="1"/>
    <col min="1547" max="1547" width="19.85546875" style="168" customWidth="1"/>
    <col min="1548" max="1548" width="16.5703125" style="168" customWidth="1"/>
    <col min="1549" max="1549" width="13" style="168" customWidth="1"/>
    <col min="1550" max="1550" width="17" style="168" customWidth="1"/>
    <col min="1551" max="1551" width="13" style="168" customWidth="1"/>
    <col min="1552" max="1552" width="20.42578125" style="168" customWidth="1"/>
    <col min="1553" max="1553" width="13" style="168" customWidth="1"/>
    <col min="1554" max="1798" width="9.140625" style="168"/>
    <col min="1799" max="1799" width="40.85546875" style="168" customWidth="1"/>
    <col min="1800" max="1800" width="0" style="168" hidden="1" customWidth="1"/>
    <col min="1801" max="1801" width="20.140625" style="168" customWidth="1"/>
    <col min="1802" max="1802" width="14.140625" style="168" customWidth="1"/>
    <col min="1803" max="1803" width="19.85546875" style="168" customWidth="1"/>
    <col min="1804" max="1804" width="16.5703125" style="168" customWidth="1"/>
    <col min="1805" max="1805" width="13" style="168" customWidth="1"/>
    <col min="1806" max="1806" width="17" style="168" customWidth="1"/>
    <col min="1807" max="1807" width="13" style="168" customWidth="1"/>
    <col min="1808" max="1808" width="20.42578125" style="168" customWidth="1"/>
    <col min="1809" max="1809" width="13" style="168" customWidth="1"/>
    <col min="1810" max="2054" width="9.140625" style="168"/>
    <col min="2055" max="2055" width="40.85546875" style="168" customWidth="1"/>
    <col min="2056" max="2056" width="0" style="168" hidden="1" customWidth="1"/>
    <col min="2057" max="2057" width="20.140625" style="168" customWidth="1"/>
    <col min="2058" max="2058" width="14.140625" style="168" customWidth="1"/>
    <col min="2059" max="2059" width="19.85546875" style="168" customWidth="1"/>
    <col min="2060" max="2060" width="16.5703125" style="168" customWidth="1"/>
    <col min="2061" max="2061" width="13" style="168" customWidth="1"/>
    <col min="2062" max="2062" width="17" style="168" customWidth="1"/>
    <col min="2063" max="2063" width="13" style="168" customWidth="1"/>
    <col min="2064" max="2064" width="20.42578125" style="168" customWidth="1"/>
    <col min="2065" max="2065" width="13" style="168" customWidth="1"/>
    <col min="2066" max="2310" width="9.140625" style="168"/>
    <col min="2311" max="2311" width="40.85546875" style="168" customWidth="1"/>
    <col min="2312" max="2312" width="0" style="168" hidden="1" customWidth="1"/>
    <col min="2313" max="2313" width="20.140625" style="168" customWidth="1"/>
    <col min="2314" max="2314" width="14.140625" style="168" customWidth="1"/>
    <col min="2315" max="2315" width="19.85546875" style="168" customWidth="1"/>
    <col min="2316" max="2316" width="16.5703125" style="168" customWidth="1"/>
    <col min="2317" max="2317" width="13" style="168" customWidth="1"/>
    <col min="2318" max="2318" width="17" style="168" customWidth="1"/>
    <col min="2319" max="2319" width="13" style="168" customWidth="1"/>
    <col min="2320" max="2320" width="20.42578125" style="168" customWidth="1"/>
    <col min="2321" max="2321" width="13" style="168" customWidth="1"/>
    <col min="2322" max="2566" width="9.140625" style="168"/>
    <col min="2567" max="2567" width="40.85546875" style="168" customWidth="1"/>
    <col min="2568" max="2568" width="0" style="168" hidden="1" customWidth="1"/>
    <col min="2569" max="2569" width="20.140625" style="168" customWidth="1"/>
    <col min="2570" max="2570" width="14.140625" style="168" customWidth="1"/>
    <col min="2571" max="2571" width="19.85546875" style="168" customWidth="1"/>
    <col min="2572" max="2572" width="16.5703125" style="168" customWidth="1"/>
    <col min="2573" max="2573" width="13" style="168" customWidth="1"/>
    <col min="2574" max="2574" width="17" style="168" customWidth="1"/>
    <col min="2575" max="2575" width="13" style="168" customWidth="1"/>
    <col min="2576" max="2576" width="20.42578125" style="168" customWidth="1"/>
    <col min="2577" max="2577" width="13" style="168" customWidth="1"/>
    <col min="2578" max="2822" width="9.140625" style="168"/>
    <col min="2823" max="2823" width="40.85546875" style="168" customWidth="1"/>
    <col min="2824" max="2824" width="0" style="168" hidden="1" customWidth="1"/>
    <col min="2825" max="2825" width="20.140625" style="168" customWidth="1"/>
    <col min="2826" max="2826" width="14.140625" style="168" customWidth="1"/>
    <col min="2827" max="2827" width="19.85546875" style="168" customWidth="1"/>
    <col min="2828" max="2828" width="16.5703125" style="168" customWidth="1"/>
    <col min="2829" max="2829" width="13" style="168" customWidth="1"/>
    <col min="2830" max="2830" width="17" style="168" customWidth="1"/>
    <col min="2831" max="2831" width="13" style="168" customWidth="1"/>
    <col min="2832" max="2832" width="20.42578125" style="168" customWidth="1"/>
    <col min="2833" max="2833" width="13" style="168" customWidth="1"/>
    <col min="2834" max="3078" width="9.140625" style="168"/>
    <col min="3079" max="3079" width="40.85546875" style="168" customWidth="1"/>
    <col min="3080" max="3080" width="0" style="168" hidden="1" customWidth="1"/>
    <col min="3081" max="3081" width="20.140625" style="168" customWidth="1"/>
    <col min="3082" max="3082" width="14.140625" style="168" customWidth="1"/>
    <col min="3083" max="3083" width="19.85546875" style="168" customWidth="1"/>
    <col min="3084" max="3084" width="16.5703125" style="168" customWidth="1"/>
    <col min="3085" max="3085" width="13" style="168" customWidth="1"/>
    <col min="3086" max="3086" width="17" style="168" customWidth="1"/>
    <col min="3087" max="3087" width="13" style="168" customWidth="1"/>
    <col min="3088" max="3088" width="20.42578125" style="168" customWidth="1"/>
    <col min="3089" max="3089" width="13" style="168" customWidth="1"/>
    <col min="3090" max="3334" width="9.140625" style="168"/>
    <col min="3335" max="3335" width="40.85546875" style="168" customWidth="1"/>
    <col min="3336" max="3336" width="0" style="168" hidden="1" customWidth="1"/>
    <col min="3337" max="3337" width="20.140625" style="168" customWidth="1"/>
    <col min="3338" max="3338" width="14.140625" style="168" customWidth="1"/>
    <col min="3339" max="3339" width="19.85546875" style="168" customWidth="1"/>
    <col min="3340" max="3340" width="16.5703125" style="168" customWidth="1"/>
    <col min="3341" max="3341" width="13" style="168" customWidth="1"/>
    <col min="3342" max="3342" width="17" style="168" customWidth="1"/>
    <col min="3343" max="3343" width="13" style="168" customWidth="1"/>
    <col min="3344" max="3344" width="20.42578125" style="168" customWidth="1"/>
    <col min="3345" max="3345" width="13" style="168" customWidth="1"/>
    <col min="3346" max="3590" width="9.140625" style="168"/>
    <col min="3591" max="3591" width="40.85546875" style="168" customWidth="1"/>
    <col min="3592" max="3592" width="0" style="168" hidden="1" customWidth="1"/>
    <col min="3593" max="3593" width="20.140625" style="168" customWidth="1"/>
    <col min="3594" max="3594" width="14.140625" style="168" customWidth="1"/>
    <col min="3595" max="3595" width="19.85546875" style="168" customWidth="1"/>
    <col min="3596" max="3596" width="16.5703125" style="168" customWidth="1"/>
    <col min="3597" max="3597" width="13" style="168" customWidth="1"/>
    <col min="3598" max="3598" width="17" style="168" customWidth="1"/>
    <col min="3599" max="3599" width="13" style="168" customWidth="1"/>
    <col min="3600" max="3600" width="20.42578125" style="168" customWidth="1"/>
    <col min="3601" max="3601" width="13" style="168" customWidth="1"/>
    <col min="3602" max="3846" width="9.140625" style="168"/>
    <col min="3847" max="3847" width="40.85546875" style="168" customWidth="1"/>
    <col min="3848" max="3848" width="0" style="168" hidden="1" customWidth="1"/>
    <col min="3849" max="3849" width="20.140625" style="168" customWidth="1"/>
    <col min="3850" max="3850" width="14.140625" style="168" customWidth="1"/>
    <col min="3851" max="3851" width="19.85546875" style="168" customWidth="1"/>
    <col min="3852" max="3852" width="16.5703125" style="168" customWidth="1"/>
    <col min="3853" max="3853" width="13" style="168" customWidth="1"/>
    <col min="3854" max="3854" width="17" style="168" customWidth="1"/>
    <col min="3855" max="3855" width="13" style="168" customWidth="1"/>
    <col min="3856" max="3856" width="20.42578125" style="168" customWidth="1"/>
    <col min="3857" max="3857" width="13" style="168" customWidth="1"/>
    <col min="3858" max="4102" width="9.140625" style="168"/>
    <col min="4103" max="4103" width="40.85546875" style="168" customWidth="1"/>
    <col min="4104" max="4104" width="0" style="168" hidden="1" customWidth="1"/>
    <col min="4105" max="4105" width="20.140625" style="168" customWidth="1"/>
    <col min="4106" max="4106" width="14.140625" style="168" customWidth="1"/>
    <col min="4107" max="4107" width="19.85546875" style="168" customWidth="1"/>
    <col min="4108" max="4108" width="16.5703125" style="168" customWidth="1"/>
    <col min="4109" max="4109" width="13" style="168" customWidth="1"/>
    <col min="4110" max="4110" width="17" style="168" customWidth="1"/>
    <col min="4111" max="4111" width="13" style="168" customWidth="1"/>
    <col min="4112" max="4112" width="20.42578125" style="168" customWidth="1"/>
    <col min="4113" max="4113" width="13" style="168" customWidth="1"/>
    <col min="4114" max="4358" width="9.140625" style="168"/>
    <col min="4359" max="4359" width="40.85546875" style="168" customWidth="1"/>
    <col min="4360" max="4360" width="0" style="168" hidden="1" customWidth="1"/>
    <col min="4361" max="4361" width="20.140625" style="168" customWidth="1"/>
    <col min="4362" max="4362" width="14.140625" style="168" customWidth="1"/>
    <col min="4363" max="4363" width="19.85546875" style="168" customWidth="1"/>
    <col min="4364" max="4364" width="16.5703125" style="168" customWidth="1"/>
    <col min="4365" max="4365" width="13" style="168" customWidth="1"/>
    <col min="4366" max="4366" width="17" style="168" customWidth="1"/>
    <col min="4367" max="4367" width="13" style="168" customWidth="1"/>
    <col min="4368" max="4368" width="20.42578125" style="168" customWidth="1"/>
    <col min="4369" max="4369" width="13" style="168" customWidth="1"/>
    <col min="4370" max="4614" width="9.140625" style="168"/>
    <col min="4615" max="4615" width="40.85546875" style="168" customWidth="1"/>
    <col min="4616" max="4616" width="0" style="168" hidden="1" customWidth="1"/>
    <col min="4617" max="4617" width="20.140625" style="168" customWidth="1"/>
    <col min="4618" max="4618" width="14.140625" style="168" customWidth="1"/>
    <col min="4619" max="4619" width="19.85546875" style="168" customWidth="1"/>
    <col min="4620" max="4620" width="16.5703125" style="168" customWidth="1"/>
    <col min="4621" max="4621" width="13" style="168" customWidth="1"/>
    <col min="4622" max="4622" width="17" style="168" customWidth="1"/>
    <col min="4623" max="4623" width="13" style="168" customWidth="1"/>
    <col min="4624" max="4624" width="20.42578125" style="168" customWidth="1"/>
    <col min="4625" max="4625" width="13" style="168" customWidth="1"/>
    <col min="4626" max="4870" width="9.140625" style="168"/>
    <col min="4871" max="4871" width="40.85546875" style="168" customWidth="1"/>
    <col min="4872" max="4872" width="0" style="168" hidden="1" customWidth="1"/>
    <col min="4873" max="4873" width="20.140625" style="168" customWidth="1"/>
    <col min="4874" max="4874" width="14.140625" style="168" customWidth="1"/>
    <col min="4875" max="4875" width="19.85546875" style="168" customWidth="1"/>
    <col min="4876" max="4876" width="16.5703125" style="168" customWidth="1"/>
    <col min="4877" max="4877" width="13" style="168" customWidth="1"/>
    <col min="4878" max="4878" width="17" style="168" customWidth="1"/>
    <col min="4879" max="4879" width="13" style="168" customWidth="1"/>
    <col min="4880" max="4880" width="20.42578125" style="168" customWidth="1"/>
    <col min="4881" max="4881" width="13" style="168" customWidth="1"/>
    <col min="4882" max="5126" width="9.140625" style="168"/>
    <col min="5127" max="5127" width="40.85546875" style="168" customWidth="1"/>
    <col min="5128" max="5128" width="0" style="168" hidden="1" customWidth="1"/>
    <col min="5129" max="5129" width="20.140625" style="168" customWidth="1"/>
    <col min="5130" max="5130" width="14.140625" style="168" customWidth="1"/>
    <col min="5131" max="5131" width="19.85546875" style="168" customWidth="1"/>
    <col min="5132" max="5132" width="16.5703125" style="168" customWidth="1"/>
    <col min="5133" max="5133" width="13" style="168" customWidth="1"/>
    <col min="5134" max="5134" width="17" style="168" customWidth="1"/>
    <col min="5135" max="5135" width="13" style="168" customWidth="1"/>
    <col min="5136" max="5136" width="20.42578125" style="168" customWidth="1"/>
    <col min="5137" max="5137" width="13" style="168" customWidth="1"/>
    <col min="5138" max="5382" width="9.140625" style="168"/>
    <col min="5383" max="5383" width="40.85546875" style="168" customWidth="1"/>
    <col min="5384" max="5384" width="0" style="168" hidden="1" customWidth="1"/>
    <col min="5385" max="5385" width="20.140625" style="168" customWidth="1"/>
    <col min="5386" max="5386" width="14.140625" style="168" customWidth="1"/>
    <col min="5387" max="5387" width="19.85546875" style="168" customWidth="1"/>
    <col min="5388" max="5388" width="16.5703125" style="168" customWidth="1"/>
    <col min="5389" max="5389" width="13" style="168" customWidth="1"/>
    <col min="5390" max="5390" width="17" style="168" customWidth="1"/>
    <col min="5391" max="5391" width="13" style="168" customWidth="1"/>
    <col min="5392" max="5392" width="20.42578125" style="168" customWidth="1"/>
    <col min="5393" max="5393" width="13" style="168" customWidth="1"/>
    <col min="5394" max="5638" width="9.140625" style="168"/>
    <col min="5639" max="5639" width="40.85546875" style="168" customWidth="1"/>
    <col min="5640" max="5640" width="0" style="168" hidden="1" customWidth="1"/>
    <col min="5641" max="5641" width="20.140625" style="168" customWidth="1"/>
    <col min="5642" max="5642" width="14.140625" style="168" customWidth="1"/>
    <col min="5643" max="5643" width="19.85546875" style="168" customWidth="1"/>
    <col min="5644" max="5644" width="16.5703125" style="168" customWidth="1"/>
    <col min="5645" max="5645" width="13" style="168" customWidth="1"/>
    <col min="5646" max="5646" width="17" style="168" customWidth="1"/>
    <col min="5647" max="5647" width="13" style="168" customWidth="1"/>
    <col min="5648" max="5648" width="20.42578125" style="168" customWidth="1"/>
    <col min="5649" max="5649" width="13" style="168" customWidth="1"/>
    <col min="5650" max="5894" width="9.140625" style="168"/>
    <col min="5895" max="5895" width="40.85546875" style="168" customWidth="1"/>
    <col min="5896" max="5896" width="0" style="168" hidden="1" customWidth="1"/>
    <col min="5897" max="5897" width="20.140625" style="168" customWidth="1"/>
    <col min="5898" max="5898" width="14.140625" style="168" customWidth="1"/>
    <col min="5899" max="5899" width="19.85546875" style="168" customWidth="1"/>
    <col min="5900" max="5900" width="16.5703125" style="168" customWidth="1"/>
    <col min="5901" max="5901" width="13" style="168" customWidth="1"/>
    <col min="5902" max="5902" width="17" style="168" customWidth="1"/>
    <col min="5903" max="5903" width="13" style="168" customWidth="1"/>
    <col min="5904" max="5904" width="20.42578125" style="168" customWidth="1"/>
    <col min="5905" max="5905" width="13" style="168" customWidth="1"/>
    <col min="5906" max="6150" width="9.140625" style="168"/>
    <col min="6151" max="6151" width="40.85546875" style="168" customWidth="1"/>
    <col min="6152" max="6152" width="0" style="168" hidden="1" customWidth="1"/>
    <col min="6153" max="6153" width="20.140625" style="168" customWidth="1"/>
    <col min="6154" max="6154" width="14.140625" style="168" customWidth="1"/>
    <col min="6155" max="6155" width="19.85546875" style="168" customWidth="1"/>
    <col min="6156" max="6156" width="16.5703125" style="168" customWidth="1"/>
    <col min="6157" max="6157" width="13" style="168" customWidth="1"/>
    <col min="6158" max="6158" width="17" style="168" customWidth="1"/>
    <col min="6159" max="6159" width="13" style="168" customWidth="1"/>
    <col min="6160" max="6160" width="20.42578125" style="168" customWidth="1"/>
    <col min="6161" max="6161" width="13" style="168" customWidth="1"/>
    <col min="6162" max="6406" width="9.140625" style="168"/>
    <col min="6407" max="6407" width="40.85546875" style="168" customWidth="1"/>
    <col min="6408" max="6408" width="0" style="168" hidden="1" customWidth="1"/>
    <col min="6409" max="6409" width="20.140625" style="168" customWidth="1"/>
    <col min="6410" max="6410" width="14.140625" style="168" customWidth="1"/>
    <col min="6411" max="6411" width="19.85546875" style="168" customWidth="1"/>
    <col min="6412" max="6412" width="16.5703125" style="168" customWidth="1"/>
    <col min="6413" max="6413" width="13" style="168" customWidth="1"/>
    <col min="6414" max="6414" width="17" style="168" customWidth="1"/>
    <col min="6415" max="6415" width="13" style="168" customWidth="1"/>
    <col min="6416" max="6416" width="20.42578125" style="168" customWidth="1"/>
    <col min="6417" max="6417" width="13" style="168" customWidth="1"/>
    <col min="6418" max="6662" width="9.140625" style="168"/>
    <col min="6663" max="6663" width="40.85546875" style="168" customWidth="1"/>
    <col min="6664" max="6664" width="0" style="168" hidden="1" customWidth="1"/>
    <col min="6665" max="6665" width="20.140625" style="168" customWidth="1"/>
    <col min="6666" max="6666" width="14.140625" style="168" customWidth="1"/>
    <col min="6667" max="6667" width="19.85546875" style="168" customWidth="1"/>
    <col min="6668" max="6668" width="16.5703125" style="168" customWidth="1"/>
    <col min="6669" max="6669" width="13" style="168" customWidth="1"/>
    <col min="6670" max="6670" width="17" style="168" customWidth="1"/>
    <col min="6671" max="6671" width="13" style="168" customWidth="1"/>
    <col min="6672" max="6672" width="20.42578125" style="168" customWidth="1"/>
    <col min="6673" max="6673" width="13" style="168" customWidth="1"/>
    <col min="6674" max="6918" width="9.140625" style="168"/>
    <col min="6919" max="6919" width="40.85546875" style="168" customWidth="1"/>
    <col min="6920" max="6920" width="0" style="168" hidden="1" customWidth="1"/>
    <col min="6921" max="6921" width="20.140625" style="168" customWidth="1"/>
    <col min="6922" max="6922" width="14.140625" style="168" customWidth="1"/>
    <col min="6923" max="6923" width="19.85546875" style="168" customWidth="1"/>
    <col min="6924" max="6924" width="16.5703125" style="168" customWidth="1"/>
    <col min="6925" max="6925" width="13" style="168" customWidth="1"/>
    <col min="6926" max="6926" width="17" style="168" customWidth="1"/>
    <col min="6927" max="6927" width="13" style="168" customWidth="1"/>
    <col min="6928" max="6928" width="20.42578125" style="168" customWidth="1"/>
    <col min="6929" max="6929" width="13" style="168" customWidth="1"/>
    <col min="6930" max="7174" width="9.140625" style="168"/>
    <col min="7175" max="7175" width="40.85546875" style="168" customWidth="1"/>
    <col min="7176" max="7176" width="0" style="168" hidden="1" customWidth="1"/>
    <col min="7177" max="7177" width="20.140625" style="168" customWidth="1"/>
    <col min="7178" max="7178" width="14.140625" style="168" customWidth="1"/>
    <col min="7179" max="7179" width="19.85546875" style="168" customWidth="1"/>
    <col min="7180" max="7180" width="16.5703125" style="168" customWidth="1"/>
    <col min="7181" max="7181" width="13" style="168" customWidth="1"/>
    <col min="7182" max="7182" width="17" style="168" customWidth="1"/>
    <col min="7183" max="7183" width="13" style="168" customWidth="1"/>
    <col min="7184" max="7184" width="20.42578125" style="168" customWidth="1"/>
    <col min="7185" max="7185" width="13" style="168" customWidth="1"/>
    <col min="7186" max="7430" width="9.140625" style="168"/>
    <col min="7431" max="7431" width="40.85546875" style="168" customWidth="1"/>
    <col min="7432" max="7432" width="0" style="168" hidden="1" customWidth="1"/>
    <col min="7433" max="7433" width="20.140625" style="168" customWidth="1"/>
    <col min="7434" max="7434" width="14.140625" style="168" customWidth="1"/>
    <col min="7435" max="7435" width="19.85546875" style="168" customWidth="1"/>
    <col min="7436" max="7436" width="16.5703125" style="168" customWidth="1"/>
    <col min="7437" max="7437" width="13" style="168" customWidth="1"/>
    <col min="7438" max="7438" width="17" style="168" customWidth="1"/>
    <col min="7439" max="7439" width="13" style="168" customWidth="1"/>
    <col min="7440" max="7440" width="20.42578125" style="168" customWidth="1"/>
    <col min="7441" max="7441" width="13" style="168" customWidth="1"/>
    <col min="7442" max="7686" width="9.140625" style="168"/>
    <col min="7687" max="7687" width="40.85546875" style="168" customWidth="1"/>
    <col min="7688" max="7688" width="0" style="168" hidden="1" customWidth="1"/>
    <col min="7689" max="7689" width="20.140625" style="168" customWidth="1"/>
    <col min="7690" max="7690" width="14.140625" style="168" customWidth="1"/>
    <col min="7691" max="7691" width="19.85546875" style="168" customWidth="1"/>
    <col min="7692" max="7692" width="16.5703125" style="168" customWidth="1"/>
    <col min="7693" max="7693" width="13" style="168" customWidth="1"/>
    <col min="7694" max="7694" width="17" style="168" customWidth="1"/>
    <col min="7695" max="7695" width="13" style="168" customWidth="1"/>
    <col min="7696" max="7696" width="20.42578125" style="168" customWidth="1"/>
    <col min="7697" max="7697" width="13" style="168" customWidth="1"/>
    <col min="7698" max="7942" width="9.140625" style="168"/>
    <col min="7943" max="7943" width="40.85546875" style="168" customWidth="1"/>
    <col min="7944" max="7944" width="0" style="168" hidden="1" customWidth="1"/>
    <col min="7945" max="7945" width="20.140625" style="168" customWidth="1"/>
    <col min="7946" max="7946" width="14.140625" style="168" customWidth="1"/>
    <col min="7947" max="7947" width="19.85546875" style="168" customWidth="1"/>
    <col min="7948" max="7948" width="16.5703125" style="168" customWidth="1"/>
    <col min="7949" max="7949" width="13" style="168" customWidth="1"/>
    <col min="7950" max="7950" width="17" style="168" customWidth="1"/>
    <col min="7951" max="7951" width="13" style="168" customWidth="1"/>
    <col min="7952" max="7952" width="20.42578125" style="168" customWidth="1"/>
    <col min="7953" max="7953" width="13" style="168" customWidth="1"/>
    <col min="7954" max="8198" width="9.140625" style="168"/>
    <col min="8199" max="8199" width="40.85546875" style="168" customWidth="1"/>
    <col min="8200" max="8200" width="0" style="168" hidden="1" customWidth="1"/>
    <col min="8201" max="8201" width="20.140625" style="168" customWidth="1"/>
    <col min="8202" max="8202" width="14.140625" style="168" customWidth="1"/>
    <col min="8203" max="8203" width="19.85546875" style="168" customWidth="1"/>
    <col min="8204" max="8204" width="16.5703125" style="168" customWidth="1"/>
    <col min="8205" max="8205" width="13" style="168" customWidth="1"/>
    <col min="8206" max="8206" width="17" style="168" customWidth="1"/>
    <col min="8207" max="8207" width="13" style="168" customWidth="1"/>
    <col min="8208" max="8208" width="20.42578125" style="168" customWidth="1"/>
    <col min="8209" max="8209" width="13" style="168" customWidth="1"/>
    <col min="8210" max="8454" width="9.140625" style="168"/>
    <col min="8455" max="8455" width="40.85546875" style="168" customWidth="1"/>
    <col min="8456" max="8456" width="0" style="168" hidden="1" customWidth="1"/>
    <col min="8457" max="8457" width="20.140625" style="168" customWidth="1"/>
    <col min="8458" max="8458" width="14.140625" style="168" customWidth="1"/>
    <col min="8459" max="8459" width="19.85546875" style="168" customWidth="1"/>
    <col min="8460" max="8460" width="16.5703125" style="168" customWidth="1"/>
    <col min="8461" max="8461" width="13" style="168" customWidth="1"/>
    <col min="8462" max="8462" width="17" style="168" customWidth="1"/>
    <col min="8463" max="8463" width="13" style="168" customWidth="1"/>
    <col min="8464" max="8464" width="20.42578125" style="168" customWidth="1"/>
    <col min="8465" max="8465" width="13" style="168" customWidth="1"/>
    <col min="8466" max="8710" width="9.140625" style="168"/>
    <col min="8711" max="8711" width="40.85546875" style="168" customWidth="1"/>
    <col min="8712" max="8712" width="0" style="168" hidden="1" customWidth="1"/>
    <col min="8713" max="8713" width="20.140625" style="168" customWidth="1"/>
    <col min="8714" max="8714" width="14.140625" style="168" customWidth="1"/>
    <col min="8715" max="8715" width="19.85546875" style="168" customWidth="1"/>
    <col min="8716" max="8716" width="16.5703125" style="168" customWidth="1"/>
    <col min="8717" max="8717" width="13" style="168" customWidth="1"/>
    <col min="8718" max="8718" width="17" style="168" customWidth="1"/>
    <col min="8719" max="8719" width="13" style="168" customWidth="1"/>
    <col min="8720" max="8720" width="20.42578125" style="168" customWidth="1"/>
    <col min="8721" max="8721" width="13" style="168" customWidth="1"/>
    <col min="8722" max="8966" width="9.140625" style="168"/>
    <col min="8967" max="8967" width="40.85546875" style="168" customWidth="1"/>
    <col min="8968" max="8968" width="0" style="168" hidden="1" customWidth="1"/>
    <col min="8969" max="8969" width="20.140625" style="168" customWidth="1"/>
    <col min="8970" max="8970" width="14.140625" style="168" customWidth="1"/>
    <col min="8971" max="8971" width="19.85546875" style="168" customWidth="1"/>
    <col min="8972" max="8972" width="16.5703125" style="168" customWidth="1"/>
    <col min="8973" max="8973" width="13" style="168" customWidth="1"/>
    <col min="8974" max="8974" width="17" style="168" customWidth="1"/>
    <col min="8975" max="8975" width="13" style="168" customWidth="1"/>
    <col min="8976" max="8976" width="20.42578125" style="168" customWidth="1"/>
    <col min="8977" max="8977" width="13" style="168" customWidth="1"/>
    <col min="8978" max="9222" width="9.140625" style="168"/>
    <col min="9223" max="9223" width="40.85546875" style="168" customWidth="1"/>
    <col min="9224" max="9224" width="0" style="168" hidden="1" customWidth="1"/>
    <col min="9225" max="9225" width="20.140625" style="168" customWidth="1"/>
    <col min="9226" max="9226" width="14.140625" style="168" customWidth="1"/>
    <col min="9227" max="9227" width="19.85546875" style="168" customWidth="1"/>
    <col min="9228" max="9228" width="16.5703125" style="168" customWidth="1"/>
    <col min="9229" max="9229" width="13" style="168" customWidth="1"/>
    <col min="9230" max="9230" width="17" style="168" customWidth="1"/>
    <col min="9231" max="9231" width="13" style="168" customWidth="1"/>
    <col min="9232" max="9232" width="20.42578125" style="168" customWidth="1"/>
    <col min="9233" max="9233" width="13" style="168" customWidth="1"/>
    <col min="9234" max="9478" width="9.140625" style="168"/>
    <col min="9479" max="9479" width="40.85546875" style="168" customWidth="1"/>
    <col min="9480" max="9480" width="0" style="168" hidden="1" customWidth="1"/>
    <col min="9481" max="9481" width="20.140625" style="168" customWidth="1"/>
    <col min="9482" max="9482" width="14.140625" style="168" customWidth="1"/>
    <col min="9483" max="9483" width="19.85546875" style="168" customWidth="1"/>
    <col min="9484" max="9484" width="16.5703125" style="168" customWidth="1"/>
    <col min="9485" max="9485" width="13" style="168" customWidth="1"/>
    <col min="9486" max="9486" width="17" style="168" customWidth="1"/>
    <col min="9487" max="9487" width="13" style="168" customWidth="1"/>
    <col min="9488" max="9488" width="20.42578125" style="168" customWidth="1"/>
    <col min="9489" max="9489" width="13" style="168" customWidth="1"/>
    <col min="9490" max="9734" width="9.140625" style="168"/>
    <col min="9735" max="9735" width="40.85546875" style="168" customWidth="1"/>
    <col min="9736" max="9736" width="0" style="168" hidden="1" customWidth="1"/>
    <col min="9737" max="9737" width="20.140625" style="168" customWidth="1"/>
    <col min="9738" max="9738" width="14.140625" style="168" customWidth="1"/>
    <col min="9739" max="9739" width="19.85546875" style="168" customWidth="1"/>
    <col min="9740" max="9740" width="16.5703125" style="168" customWidth="1"/>
    <col min="9741" max="9741" width="13" style="168" customWidth="1"/>
    <col min="9742" max="9742" width="17" style="168" customWidth="1"/>
    <col min="9743" max="9743" width="13" style="168" customWidth="1"/>
    <col min="9744" max="9744" width="20.42578125" style="168" customWidth="1"/>
    <col min="9745" max="9745" width="13" style="168" customWidth="1"/>
    <col min="9746" max="9990" width="9.140625" style="168"/>
    <col min="9991" max="9991" width="40.85546875" style="168" customWidth="1"/>
    <col min="9992" max="9992" width="0" style="168" hidden="1" customWidth="1"/>
    <col min="9993" max="9993" width="20.140625" style="168" customWidth="1"/>
    <col min="9994" max="9994" width="14.140625" style="168" customWidth="1"/>
    <col min="9995" max="9995" width="19.85546875" style="168" customWidth="1"/>
    <col min="9996" max="9996" width="16.5703125" style="168" customWidth="1"/>
    <col min="9997" max="9997" width="13" style="168" customWidth="1"/>
    <col min="9998" max="9998" width="17" style="168" customWidth="1"/>
    <col min="9999" max="9999" width="13" style="168" customWidth="1"/>
    <col min="10000" max="10000" width="20.42578125" style="168" customWidth="1"/>
    <col min="10001" max="10001" width="13" style="168" customWidth="1"/>
    <col min="10002" max="10246" width="9.140625" style="168"/>
    <col min="10247" max="10247" width="40.85546875" style="168" customWidth="1"/>
    <col min="10248" max="10248" width="0" style="168" hidden="1" customWidth="1"/>
    <col min="10249" max="10249" width="20.140625" style="168" customWidth="1"/>
    <col min="10250" max="10250" width="14.140625" style="168" customWidth="1"/>
    <col min="10251" max="10251" width="19.85546875" style="168" customWidth="1"/>
    <col min="10252" max="10252" width="16.5703125" style="168" customWidth="1"/>
    <col min="10253" max="10253" width="13" style="168" customWidth="1"/>
    <col min="10254" max="10254" width="17" style="168" customWidth="1"/>
    <col min="10255" max="10255" width="13" style="168" customWidth="1"/>
    <col min="10256" max="10256" width="20.42578125" style="168" customWidth="1"/>
    <col min="10257" max="10257" width="13" style="168" customWidth="1"/>
    <col min="10258" max="10502" width="9.140625" style="168"/>
    <col min="10503" max="10503" width="40.85546875" style="168" customWidth="1"/>
    <col min="10504" max="10504" width="0" style="168" hidden="1" customWidth="1"/>
    <col min="10505" max="10505" width="20.140625" style="168" customWidth="1"/>
    <col min="10506" max="10506" width="14.140625" style="168" customWidth="1"/>
    <col min="10507" max="10507" width="19.85546875" style="168" customWidth="1"/>
    <col min="10508" max="10508" width="16.5703125" style="168" customWidth="1"/>
    <col min="10509" max="10509" width="13" style="168" customWidth="1"/>
    <col min="10510" max="10510" width="17" style="168" customWidth="1"/>
    <col min="10511" max="10511" width="13" style="168" customWidth="1"/>
    <col min="10512" max="10512" width="20.42578125" style="168" customWidth="1"/>
    <col min="10513" max="10513" width="13" style="168" customWidth="1"/>
    <col min="10514" max="10758" width="9.140625" style="168"/>
    <col min="10759" max="10759" width="40.85546875" style="168" customWidth="1"/>
    <col min="10760" max="10760" width="0" style="168" hidden="1" customWidth="1"/>
    <col min="10761" max="10761" width="20.140625" style="168" customWidth="1"/>
    <col min="10762" max="10762" width="14.140625" style="168" customWidth="1"/>
    <col min="10763" max="10763" width="19.85546875" style="168" customWidth="1"/>
    <col min="10764" max="10764" width="16.5703125" style="168" customWidth="1"/>
    <col min="10765" max="10765" width="13" style="168" customWidth="1"/>
    <col min="10766" max="10766" width="17" style="168" customWidth="1"/>
    <col min="10767" max="10767" width="13" style="168" customWidth="1"/>
    <col min="10768" max="10768" width="20.42578125" style="168" customWidth="1"/>
    <col min="10769" max="10769" width="13" style="168" customWidth="1"/>
    <col min="10770" max="11014" width="9.140625" style="168"/>
    <col min="11015" max="11015" width="40.85546875" style="168" customWidth="1"/>
    <col min="11016" max="11016" width="0" style="168" hidden="1" customWidth="1"/>
    <col min="11017" max="11017" width="20.140625" style="168" customWidth="1"/>
    <col min="11018" max="11018" width="14.140625" style="168" customWidth="1"/>
    <col min="11019" max="11019" width="19.85546875" style="168" customWidth="1"/>
    <col min="11020" max="11020" width="16.5703125" style="168" customWidth="1"/>
    <col min="11021" max="11021" width="13" style="168" customWidth="1"/>
    <col min="11022" max="11022" width="17" style="168" customWidth="1"/>
    <col min="11023" max="11023" width="13" style="168" customWidth="1"/>
    <col min="11024" max="11024" width="20.42578125" style="168" customWidth="1"/>
    <col min="11025" max="11025" width="13" style="168" customWidth="1"/>
    <col min="11026" max="11270" width="9.140625" style="168"/>
    <col min="11271" max="11271" width="40.85546875" style="168" customWidth="1"/>
    <col min="11272" max="11272" width="0" style="168" hidden="1" customWidth="1"/>
    <col min="11273" max="11273" width="20.140625" style="168" customWidth="1"/>
    <col min="11274" max="11274" width="14.140625" style="168" customWidth="1"/>
    <col min="11275" max="11275" width="19.85546875" style="168" customWidth="1"/>
    <col min="11276" max="11276" width="16.5703125" style="168" customWidth="1"/>
    <col min="11277" max="11277" width="13" style="168" customWidth="1"/>
    <col min="11278" max="11278" width="17" style="168" customWidth="1"/>
    <col min="11279" max="11279" width="13" style="168" customWidth="1"/>
    <col min="11280" max="11280" width="20.42578125" style="168" customWidth="1"/>
    <col min="11281" max="11281" width="13" style="168" customWidth="1"/>
    <col min="11282" max="11526" width="9.140625" style="168"/>
    <col min="11527" max="11527" width="40.85546875" style="168" customWidth="1"/>
    <col min="11528" max="11528" width="0" style="168" hidden="1" customWidth="1"/>
    <col min="11529" max="11529" width="20.140625" style="168" customWidth="1"/>
    <col min="11530" max="11530" width="14.140625" style="168" customWidth="1"/>
    <col min="11531" max="11531" width="19.85546875" style="168" customWidth="1"/>
    <col min="11532" max="11532" width="16.5703125" style="168" customWidth="1"/>
    <col min="11533" max="11533" width="13" style="168" customWidth="1"/>
    <col min="11534" max="11534" width="17" style="168" customWidth="1"/>
    <col min="11535" max="11535" width="13" style="168" customWidth="1"/>
    <col min="11536" max="11536" width="20.42578125" style="168" customWidth="1"/>
    <col min="11537" max="11537" width="13" style="168" customWidth="1"/>
    <col min="11538" max="11782" width="9.140625" style="168"/>
    <col min="11783" max="11783" width="40.85546875" style="168" customWidth="1"/>
    <col min="11784" max="11784" width="0" style="168" hidden="1" customWidth="1"/>
    <col min="11785" max="11785" width="20.140625" style="168" customWidth="1"/>
    <col min="11786" max="11786" width="14.140625" style="168" customWidth="1"/>
    <col min="11787" max="11787" width="19.85546875" style="168" customWidth="1"/>
    <col min="11788" max="11788" width="16.5703125" style="168" customWidth="1"/>
    <col min="11789" max="11789" width="13" style="168" customWidth="1"/>
    <col min="11790" max="11790" width="17" style="168" customWidth="1"/>
    <col min="11791" max="11791" width="13" style="168" customWidth="1"/>
    <col min="11792" max="11792" width="20.42578125" style="168" customWidth="1"/>
    <col min="11793" max="11793" width="13" style="168" customWidth="1"/>
    <col min="11794" max="12038" width="9.140625" style="168"/>
    <col min="12039" max="12039" width="40.85546875" style="168" customWidth="1"/>
    <col min="12040" max="12040" width="0" style="168" hidden="1" customWidth="1"/>
    <col min="12041" max="12041" width="20.140625" style="168" customWidth="1"/>
    <col min="12042" max="12042" width="14.140625" style="168" customWidth="1"/>
    <col min="12043" max="12043" width="19.85546875" style="168" customWidth="1"/>
    <col min="12044" max="12044" width="16.5703125" style="168" customWidth="1"/>
    <col min="12045" max="12045" width="13" style="168" customWidth="1"/>
    <col min="12046" max="12046" width="17" style="168" customWidth="1"/>
    <col min="12047" max="12047" width="13" style="168" customWidth="1"/>
    <col min="12048" max="12048" width="20.42578125" style="168" customWidth="1"/>
    <col min="12049" max="12049" width="13" style="168" customWidth="1"/>
    <col min="12050" max="12294" width="9.140625" style="168"/>
    <col min="12295" max="12295" width="40.85546875" style="168" customWidth="1"/>
    <col min="12296" max="12296" width="0" style="168" hidden="1" customWidth="1"/>
    <col min="12297" max="12297" width="20.140625" style="168" customWidth="1"/>
    <col min="12298" max="12298" width="14.140625" style="168" customWidth="1"/>
    <col min="12299" max="12299" width="19.85546875" style="168" customWidth="1"/>
    <col min="12300" max="12300" width="16.5703125" style="168" customWidth="1"/>
    <col min="12301" max="12301" width="13" style="168" customWidth="1"/>
    <col min="12302" max="12302" width="17" style="168" customWidth="1"/>
    <col min="12303" max="12303" width="13" style="168" customWidth="1"/>
    <col min="12304" max="12304" width="20.42578125" style="168" customWidth="1"/>
    <col min="12305" max="12305" width="13" style="168" customWidth="1"/>
    <col min="12306" max="12550" width="9.140625" style="168"/>
    <col min="12551" max="12551" width="40.85546875" style="168" customWidth="1"/>
    <col min="12552" max="12552" width="0" style="168" hidden="1" customWidth="1"/>
    <col min="12553" max="12553" width="20.140625" style="168" customWidth="1"/>
    <col min="12554" max="12554" width="14.140625" style="168" customWidth="1"/>
    <col min="12555" max="12555" width="19.85546875" style="168" customWidth="1"/>
    <col min="12556" max="12556" width="16.5703125" style="168" customWidth="1"/>
    <col min="12557" max="12557" width="13" style="168" customWidth="1"/>
    <col min="12558" max="12558" width="17" style="168" customWidth="1"/>
    <col min="12559" max="12559" width="13" style="168" customWidth="1"/>
    <col min="12560" max="12560" width="20.42578125" style="168" customWidth="1"/>
    <col min="12561" max="12561" width="13" style="168" customWidth="1"/>
    <col min="12562" max="12806" width="9.140625" style="168"/>
    <col min="12807" max="12807" width="40.85546875" style="168" customWidth="1"/>
    <col min="12808" max="12808" width="0" style="168" hidden="1" customWidth="1"/>
    <col min="12809" max="12809" width="20.140625" style="168" customWidth="1"/>
    <col min="12810" max="12810" width="14.140625" style="168" customWidth="1"/>
    <col min="12811" max="12811" width="19.85546875" style="168" customWidth="1"/>
    <col min="12812" max="12812" width="16.5703125" style="168" customWidth="1"/>
    <col min="12813" max="12813" width="13" style="168" customWidth="1"/>
    <col min="12814" max="12814" width="17" style="168" customWidth="1"/>
    <col min="12815" max="12815" width="13" style="168" customWidth="1"/>
    <col min="12816" max="12816" width="20.42578125" style="168" customWidth="1"/>
    <col min="12817" max="12817" width="13" style="168" customWidth="1"/>
    <col min="12818" max="13062" width="9.140625" style="168"/>
    <col min="13063" max="13063" width="40.85546875" style="168" customWidth="1"/>
    <col min="13064" max="13064" width="0" style="168" hidden="1" customWidth="1"/>
    <col min="13065" max="13065" width="20.140625" style="168" customWidth="1"/>
    <col min="13066" max="13066" width="14.140625" style="168" customWidth="1"/>
    <col min="13067" max="13067" width="19.85546875" style="168" customWidth="1"/>
    <col min="13068" max="13068" width="16.5703125" style="168" customWidth="1"/>
    <col min="13069" max="13069" width="13" style="168" customWidth="1"/>
    <col min="13070" max="13070" width="17" style="168" customWidth="1"/>
    <col min="13071" max="13071" width="13" style="168" customWidth="1"/>
    <col min="13072" max="13072" width="20.42578125" style="168" customWidth="1"/>
    <col min="13073" max="13073" width="13" style="168" customWidth="1"/>
    <col min="13074" max="13318" width="9.140625" style="168"/>
    <col min="13319" max="13319" width="40.85546875" style="168" customWidth="1"/>
    <col min="13320" max="13320" width="0" style="168" hidden="1" customWidth="1"/>
    <col min="13321" max="13321" width="20.140625" style="168" customWidth="1"/>
    <col min="13322" max="13322" width="14.140625" style="168" customWidth="1"/>
    <col min="13323" max="13323" width="19.85546875" style="168" customWidth="1"/>
    <col min="13324" max="13324" width="16.5703125" style="168" customWidth="1"/>
    <col min="13325" max="13325" width="13" style="168" customWidth="1"/>
    <col min="13326" max="13326" width="17" style="168" customWidth="1"/>
    <col min="13327" max="13327" width="13" style="168" customWidth="1"/>
    <col min="13328" max="13328" width="20.42578125" style="168" customWidth="1"/>
    <col min="13329" max="13329" width="13" style="168" customWidth="1"/>
    <col min="13330" max="13574" width="9.140625" style="168"/>
    <col min="13575" max="13575" width="40.85546875" style="168" customWidth="1"/>
    <col min="13576" max="13576" width="0" style="168" hidden="1" customWidth="1"/>
    <col min="13577" max="13577" width="20.140625" style="168" customWidth="1"/>
    <col min="13578" max="13578" width="14.140625" style="168" customWidth="1"/>
    <col min="13579" max="13579" width="19.85546875" style="168" customWidth="1"/>
    <col min="13580" max="13580" width="16.5703125" style="168" customWidth="1"/>
    <col min="13581" max="13581" width="13" style="168" customWidth="1"/>
    <col min="13582" max="13582" width="17" style="168" customWidth="1"/>
    <col min="13583" max="13583" width="13" style="168" customWidth="1"/>
    <col min="13584" max="13584" width="20.42578125" style="168" customWidth="1"/>
    <col min="13585" max="13585" width="13" style="168" customWidth="1"/>
    <col min="13586" max="13830" width="9.140625" style="168"/>
    <col min="13831" max="13831" width="40.85546875" style="168" customWidth="1"/>
    <col min="13832" max="13832" width="0" style="168" hidden="1" customWidth="1"/>
    <col min="13833" max="13833" width="20.140625" style="168" customWidth="1"/>
    <col min="13834" max="13834" width="14.140625" style="168" customWidth="1"/>
    <col min="13835" max="13835" width="19.85546875" style="168" customWidth="1"/>
    <col min="13836" max="13836" width="16.5703125" style="168" customWidth="1"/>
    <col min="13837" max="13837" width="13" style="168" customWidth="1"/>
    <col min="13838" max="13838" width="17" style="168" customWidth="1"/>
    <col min="13839" max="13839" width="13" style="168" customWidth="1"/>
    <col min="13840" max="13840" width="20.42578125" style="168" customWidth="1"/>
    <col min="13841" max="13841" width="13" style="168" customWidth="1"/>
    <col min="13842" max="14086" width="9.140625" style="168"/>
    <col min="14087" max="14087" width="40.85546875" style="168" customWidth="1"/>
    <col min="14088" max="14088" width="0" style="168" hidden="1" customWidth="1"/>
    <col min="14089" max="14089" width="20.140625" style="168" customWidth="1"/>
    <col min="14090" max="14090" width="14.140625" style="168" customWidth="1"/>
    <col min="14091" max="14091" width="19.85546875" style="168" customWidth="1"/>
    <col min="14092" max="14092" width="16.5703125" style="168" customWidth="1"/>
    <col min="14093" max="14093" width="13" style="168" customWidth="1"/>
    <col min="14094" max="14094" width="17" style="168" customWidth="1"/>
    <col min="14095" max="14095" width="13" style="168" customWidth="1"/>
    <col min="14096" max="14096" width="20.42578125" style="168" customWidth="1"/>
    <col min="14097" max="14097" width="13" style="168" customWidth="1"/>
    <col min="14098" max="14342" width="9.140625" style="168"/>
    <col min="14343" max="14343" width="40.85546875" style="168" customWidth="1"/>
    <col min="14344" max="14344" width="0" style="168" hidden="1" customWidth="1"/>
    <col min="14345" max="14345" width="20.140625" style="168" customWidth="1"/>
    <col min="14346" max="14346" width="14.140625" style="168" customWidth="1"/>
    <col min="14347" max="14347" width="19.85546875" style="168" customWidth="1"/>
    <col min="14348" max="14348" width="16.5703125" style="168" customWidth="1"/>
    <col min="14349" max="14349" width="13" style="168" customWidth="1"/>
    <col min="14350" max="14350" width="17" style="168" customWidth="1"/>
    <col min="14351" max="14351" width="13" style="168" customWidth="1"/>
    <col min="14352" max="14352" width="20.42578125" style="168" customWidth="1"/>
    <col min="14353" max="14353" width="13" style="168" customWidth="1"/>
    <col min="14354" max="14598" width="9.140625" style="168"/>
    <col min="14599" max="14599" width="40.85546875" style="168" customWidth="1"/>
    <col min="14600" max="14600" width="0" style="168" hidden="1" customWidth="1"/>
    <col min="14601" max="14601" width="20.140625" style="168" customWidth="1"/>
    <col min="14602" max="14602" width="14.140625" style="168" customWidth="1"/>
    <col min="14603" max="14603" width="19.85546875" style="168" customWidth="1"/>
    <col min="14604" max="14604" width="16.5703125" style="168" customWidth="1"/>
    <col min="14605" max="14605" width="13" style="168" customWidth="1"/>
    <col min="14606" max="14606" width="17" style="168" customWidth="1"/>
    <col min="14607" max="14607" width="13" style="168" customWidth="1"/>
    <col min="14608" max="14608" width="20.42578125" style="168" customWidth="1"/>
    <col min="14609" max="14609" width="13" style="168" customWidth="1"/>
    <col min="14610" max="14854" width="9.140625" style="168"/>
    <col min="14855" max="14855" width="40.85546875" style="168" customWidth="1"/>
    <col min="14856" max="14856" width="0" style="168" hidden="1" customWidth="1"/>
    <col min="14857" max="14857" width="20.140625" style="168" customWidth="1"/>
    <col min="14858" max="14858" width="14.140625" style="168" customWidth="1"/>
    <col min="14859" max="14859" width="19.85546875" style="168" customWidth="1"/>
    <col min="14860" max="14860" width="16.5703125" style="168" customWidth="1"/>
    <col min="14861" max="14861" width="13" style="168" customWidth="1"/>
    <col min="14862" max="14862" width="17" style="168" customWidth="1"/>
    <col min="14863" max="14863" width="13" style="168" customWidth="1"/>
    <col min="14864" max="14864" width="20.42578125" style="168" customWidth="1"/>
    <col min="14865" max="14865" width="13" style="168" customWidth="1"/>
    <col min="14866" max="15110" width="9.140625" style="168"/>
    <col min="15111" max="15111" width="40.85546875" style="168" customWidth="1"/>
    <col min="15112" max="15112" width="0" style="168" hidden="1" customWidth="1"/>
    <col min="15113" max="15113" width="20.140625" style="168" customWidth="1"/>
    <col min="15114" max="15114" width="14.140625" style="168" customWidth="1"/>
    <col min="15115" max="15115" width="19.85546875" style="168" customWidth="1"/>
    <col min="15116" max="15116" width="16.5703125" style="168" customWidth="1"/>
    <col min="15117" max="15117" width="13" style="168" customWidth="1"/>
    <col min="15118" max="15118" width="17" style="168" customWidth="1"/>
    <col min="15119" max="15119" width="13" style="168" customWidth="1"/>
    <col min="15120" max="15120" width="20.42578125" style="168" customWidth="1"/>
    <col min="15121" max="15121" width="13" style="168" customWidth="1"/>
    <col min="15122" max="15366" width="9.140625" style="168"/>
    <col min="15367" max="15367" width="40.85546875" style="168" customWidth="1"/>
    <col min="15368" max="15368" width="0" style="168" hidden="1" customWidth="1"/>
    <col min="15369" max="15369" width="20.140625" style="168" customWidth="1"/>
    <col min="15370" max="15370" width="14.140625" style="168" customWidth="1"/>
    <col min="15371" max="15371" width="19.85546875" style="168" customWidth="1"/>
    <col min="15372" max="15372" width="16.5703125" style="168" customWidth="1"/>
    <col min="15373" max="15373" width="13" style="168" customWidth="1"/>
    <col min="15374" max="15374" width="17" style="168" customWidth="1"/>
    <col min="15375" max="15375" width="13" style="168" customWidth="1"/>
    <col min="15376" max="15376" width="20.42578125" style="168" customWidth="1"/>
    <col min="15377" max="15377" width="13" style="168" customWidth="1"/>
    <col min="15378" max="15622" width="9.140625" style="168"/>
    <col min="15623" max="15623" width="40.85546875" style="168" customWidth="1"/>
    <col min="15624" max="15624" width="0" style="168" hidden="1" customWidth="1"/>
    <col min="15625" max="15625" width="20.140625" style="168" customWidth="1"/>
    <col min="15626" max="15626" width="14.140625" style="168" customWidth="1"/>
    <col min="15627" max="15627" width="19.85546875" style="168" customWidth="1"/>
    <col min="15628" max="15628" width="16.5703125" style="168" customWidth="1"/>
    <col min="15629" max="15629" width="13" style="168" customWidth="1"/>
    <col min="15630" max="15630" width="17" style="168" customWidth="1"/>
    <col min="15631" max="15631" width="13" style="168" customWidth="1"/>
    <col min="15632" max="15632" width="20.42578125" style="168" customWidth="1"/>
    <col min="15633" max="15633" width="13" style="168" customWidth="1"/>
    <col min="15634" max="15878" width="9.140625" style="168"/>
    <col min="15879" max="15879" width="40.85546875" style="168" customWidth="1"/>
    <col min="15880" max="15880" width="0" style="168" hidden="1" customWidth="1"/>
    <col min="15881" max="15881" width="20.140625" style="168" customWidth="1"/>
    <col min="15882" max="15882" width="14.140625" style="168" customWidth="1"/>
    <col min="15883" max="15883" width="19.85546875" style="168" customWidth="1"/>
    <col min="15884" max="15884" width="16.5703125" style="168" customWidth="1"/>
    <col min="15885" max="15885" width="13" style="168" customWidth="1"/>
    <col min="15886" max="15886" width="17" style="168" customWidth="1"/>
    <col min="15887" max="15887" width="13" style="168" customWidth="1"/>
    <col min="15888" max="15888" width="20.42578125" style="168" customWidth="1"/>
    <col min="15889" max="15889" width="13" style="168" customWidth="1"/>
    <col min="15890" max="16134" width="9.140625" style="168"/>
    <col min="16135" max="16135" width="40.85546875" style="168" customWidth="1"/>
    <col min="16136" max="16136" width="0" style="168" hidden="1" customWidth="1"/>
    <col min="16137" max="16137" width="20.140625" style="168" customWidth="1"/>
    <col min="16138" max="16138" width="14.140625" style="168" customWidth="1"/>
    <col min="16139" max="16139" width="19.85546875" style="168" customWidth="1"/>
    <col min="16140" max="16140" width="16.5703125" style="168" customWidth="1"/>
    <col min="16141" max="16141" width="13" style="168" customWidth="1"/>
    <col min="16142" max="16142" width="17" style="168" customWidth="1"/>
    <col min="16143" max="16143" width="13" style="168" customWidth="1"/>
    <col min="16144" max="16144" width="20.42578125" style="168" customWidth="1"/>
    <col min="16145" max="16145" width="13" style="168" customWidth="1"/>
    <col min="16146" max="16384" width="9.140625" style="168"/>
  </cols>
  <sheetData>
    <row r="1" spans="1:17" ht="40.5" customHeight="1">
      <c r="A1" s="566" t="s">
        <v>539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7" ht="82.5" customHeight="1">
      <c r="A2" s="213" t="s">
        <v>448</v>
      </c>
      <c r="B2" s="214" t="s">
        <v>417</v>
      </c>
      <c r="C2" s="567" t="s">
        <v>449</v>
      </c>
      <c r="D2" s="568"/>
      <c r="E2" s="215" t="s">
        <v>419</v>
      </c>
      <c r="F2" s="567" t="s">
        <v>450</v>
      </c>
      <c r="G2" s="568"/>
      <c r="H2" s="215" t="s">
        <v>419</v>
      </c>
      <c r="I2" s="567" t="s">
        <v>451</v>
      </c>
      <c r="J2" s="568"/>
      <c r="K2" s="216" t="s">
        <v>452</v>
      </c>
      <c r="L2" s="567" t="s">
        <v>453</v>
      </c>
      <c r="M2" s="568"/>
      <c r="N2" s="215" t="s">
        <v>419</v>
      </c>
      <c r="O2" s="567" t="s">
        <v>454</v>
      </c>
      <c r="P2" s="568"/>
      <c r="Q2" s="215" t="s">
        <v>419</v>
      </c>
    </row>
    <row r="3" spans="1:17" ht="15.75">
      <c r="A3" s="213"/>
      <c r="B3" s="214"/>
      <c r="C3" s="217" t="s">
        <v>7</v>
      </c>
      <c r="D3" s="216" t="s">
        <v>9</v>
      </c>
      <c r="E3" s="215"/>
      <c r="F3" s="217" t="s">
        <v>7</v>
      </c>
      <c r="G3" s="216" t="s">
        <v>9</v>
      </c>
      <c r="H3" s="215"/>
      <c r="I3" s="217" t="s">
        <v>7</v>
      </c>
      <c r="J3" s="216" t="s">
        <v>9</v>
      </c>
      <c r="K3" s="216"/>
      <c r="L3" s="217" t="s">
        <v>7</v>
      </c>
      <c r="M3" s="216" t="s">
        <v>9</v>
      </c>
      <c r="N3" s="215"/>
      <c r="O3" s="217" t="s">
        <v>7</v>
      </c>
      <c r="P3" s="216" t="s">
        <v>9</v>
      </c>
      <c r="Q3" s="215"/>
    </row>
    <row r="4" spans="1:17" ht="20.25" customHeight="1">
      <c r="A4" s="213"/>
      <c r="B4" s="218" t="s">
        <v>455</v>
      </c>
      <c r="C4" s="219"/>
      <c r="D4" s="220"/>
      <c r="E4" s="221"/>
      <c r="F4" s="219"/>
      <c r="G4" s="220"/>
      <c r="H4" s="221"/>
      <c r="I4" s="219"/>
      <c r="J4" s="220"/>
      <c r="K4" s="216"/>
      <c r="L4" s="219"/>
      <c r="M4" s="220"/>
      <c r="N4" s="221"/>
      <c r="O4" s="219"/>
      <c r="P4" s="220"/>
      <c r="Q4" s="221"/>
    </row>
    <row r="5" spans="1:17" ht="20.25" customHeight="1">
      <c r="A5" s="213">
        <v>1</v>
      </c>
      <c r="B5" s="222" t="s">
        <v>456</v>
      </c>
      <c r="C5" s="223"/>
      <c r="D5" s="224"/>
      <c r="E5" s="225">
        <f t="shared" ref="E5:E36" si="0">D5/$D$36*100</f>
        <v>0</v>
      </c>
      <c r="F5" s="226"/>
      <c r="G5" s="224"/>
      <c r="H5" s="225">
        <f>G5/$G$36*100</f>
        <v>0</v>
      </c>
      <c r="I5" s="226"/>
      <c r="J5" s="224"/>
      <c r="K5" s="227"/>
      <c r="L5" s="226"/>
      <c r="M5" s="224"/>
      <c r="N5" s="225">
        <f>M5/$M$36*100</f>
        <v>0</v>
      </c>
      <c r="O5" s="226"/>
      <c r="P5" s="224"/>
      <c r="Q5" s="225">
        <f>P5/$P$36*100</f>
        <v>0</v>
      </c>
    </row>
    <row r="6" spans="1:17" ht="20.25" customHeight="1">
      <c r="A6" s="213">
        <v>2</v>
      </c>
      <c r="B6" s="228" t="s">
        <v>428</v>
      </c>
      <c r="C6" s="229"/>
      <c r="D6" s="230"/>
      <c r="E6" s="225">
        <f t="shared" si="0"/>
        <v>0</v>
      </c>
      <c r="F6" s="231"/>
      <c r="G6" s="230"/>
      <c r="H6" s="225">
        <f t="shared" ref="H6:H36" si="1">G6/$G$36*100</f>
        <v>0</v>
      </c>
      <c r="I6" s="231"/>
      <c r="J6" s="230"/>
      <c r="K6" s="227"/>
      <c r="L6" s="231"/>
      <c r="M6" s="230"/>
      <c r="N6" s="225">
        <f t="shared" ref="N6:N36" si="2">M6/$M$36*100</f>
        <v>0</v>
      </c>
      <c r="O6" s="231"/>
      <c r="P6" s="230"/>
      <c r="Q6" s="225">
        <f t="shared" ref="Q6:Q36" si="3">P6/$P$36*100</f>
        <v>0</v>
      </c>
    </row>
    <row r="7" spans="1:17" ht="20.25" customHeight="1">
      <c r="A7" s="213">
        <v>3</v>
      </c>
      <c r="B7" s="222" t="s">
        <v>362</v>
      </c>
      <c r="C7" s="223"/>
      <c r="D7" s="224"/>
      <c r="E7" s="225">
        <f t="shared" si="0"/>
        <v>0</v>
      </c>
      <c r="F7" s="226"/>
      <c r="G7" s="224"/>
      <c r="H7" s="225">
        <f t="shared" si="1"/>
        <v>0</v>
      </c>
      <c r="I7" s="226"/>
      <c r="J7" s="224"/>
      <c r="K7" s="227"/>
      <c r="L7" s="226"/>
      <c r="M7" s="224"/>
      <c r="N7" s="225">
        <f t="shared" si="2"/>
        <v>0</v>
      </c>
      <c r="O7" s="226"/>
      <c r="P7" s="224"/>
      <c r="Q7" s="225">
        <f t="shared" si="3"/>
        <v>0</v>
      </c>
    </row>
    <row r="8" spans="1:17" ht="20.25" customHeight="1">
      <c r="A8" s="213" t="s">
        <v>457</v>
      </c>
      <c r="B8" s="228" t="s">
        <v>458</v>
      </c>
      <c r="C8" s="229"/>
      <c r="D8" s="230"/>
      <c r="E8" s="225">
        <f t="shared" si="0"/>
        <v>0</v>
      </c>
      <c r="F8" s="231"/>
      <c r="G8" s="230"/>
      <c r="H8" s="225">
        <f t="shared" si="1"/>
        <v>0</v>
      </c>
      <c r="I8" s="231"/>
      <c r="J8" s="230"/>
      <c r="K8" s="227"/>
      <c r="L8" s="231"/>
      <c r="M8" s="230"/>
      <c r="N8" s="225">
        <f t="shared" si="2"/>
        <v>0</v>
      </c>
      <c r="O8" s="231"/>
      <c r="P8" s="230"/>
      <c r="Q8" s="225">
        <f t="shared" si="3"/>
        <v>0</v>
      </c>
    </row>
    <row r="9" spans="1:17" ht="20.25" customHeight="1">
      <c r="A9" s="213" t="s">
        <v>459</v>
      </c>
      <c r="B9" s="232" t="s">
        <v>460</v>
      </c>
      <c r="C9" s="229"/>
      <c r="D9" s="230"/>
      <c r="E9" s="225">
        <f t="shared" si="0"/>
        <v>0</v>
      </c>
      <c r="F9" s="231"/>
      <c r="G9" s="230"/>
      <c r="H9" s="225">
        <f t="shared" si="1"/>
        <v>0</v>
      </c>
      <c r="I9" s="231"/>
      <c r="J9" s="230"/>
      <c r="K9" s="227"/>
      <c r="L9" s="231"/>
      <c r="M9" s="230"/>
      <c r="N9" s="225">
        <f t="shared" si="2"/>
        <v>0</v>
      </c>
      <c r="O9" s="231"/>
      <c r="P9" s="230"/>
      <c r="Q9" s="225">
        <f t="shared" si="3"/>
        <v>0</v>
      </c>
    </row>
    <row r="10" spans="1:17" ht="20.25" customHeight="1">
      <c r="A10" s="213">
        <v>5</v>
      </c>
      <c r="B10" s="228" t="s">
        <v>394</v>
      </c>
      <c r="C10" s="229">
        <v>1</v>
      </c>
      <c r="D10" s="230">
        <f>'[19]Annexure IV-Vcosting sheet'!$D$510</f>
        <v>25.055</v>
      </c>
      <c r="E10" s="225">
        <f t="shared" si="0"/>
        <v>1.1702278709932947</v>
      </c>
      <c r="F10" s="231">
        <v>1</v>
      </c>
      <c r="G10" s="230">
        <f>'Annexure IV-Vcosting sheet'!$D$510</f>
        <v>23.384999999999998</v>
      </c>
      <c r="H10" s="225">
        <f t="shared" si="1"/>
        <v>0.74657194658139636</v>
      </c>
      <c r="I10" s="231">
        <v>1</v>
      </c>
      <c r="J10" s="230">
        <f>'Annexure IV-Vcosting sheet'!$J$510</f>
        <v>7.0370000000000008</v>
      </c>
      <c r="K10" s="227">
        <f t="shared" ref="K10:K36" si="4">J10/G10</f>
        <v>0.30091939277314522</v>
      </c>
      <c r="L10" s="231">
        <v>1</v>
      </c>
      <c r="M10" s="230">
        <f>'Annexure IV-Vcosting sheet'!$W$510</f>
        <v>40.317</v>
      </c>
      <c r="N10" s="225">
        <f t="shared" si="2"/>
        <v>0.48197968376193628</v>
      </c>
      <c r="O10" s="231">
        <v>1</v>
      </c>
      <c r="P10" s="230">
        <f>'Annexure IV-Vcosting sheet'!$AF$510</f>
        <v>23.759999999999998</v>
      </c>
      <c r="Q10" s="225">
        <f t="shared" si="3"/>
        <v>0.42836787656312814</v>
      </c>
    </row>
    <row r="11" spans="1:17" ht="20.25" customHeight="1">
      <c r="A11" s="213">
        <v>6</v>
      </c>
      <c r="B11" s="228" t="s">
        <v>441</v>
      </c>
      <c r="C11" s="229">
        <f>'[19]Annexure IV-Vcosting sheet'!$C$337</f>
        <v>427</v>
      </c>
      <c r="D11" s="230">
        <f>'[19]Annexure IV-Vcosting sheet'!$D$337</f>
        <v>12.81</v>
      </c>
      <c r="E11" s="225">
        <f t="shared" si="0"/>
        <v>0.59830848243560597</v>
      </c>
      <c r="F11" s="231">
        <f>'Annexure IV-Vcosting sheet'!$C$337</f>
        <v>244</v>
      </c>
      <c r="G11" s="230">
        <f>'Annexure IV-Vcosting sheet'!$D$337</f>
        <v>7.32</v>
      </c>
      <c r="H11" s="225">
        <f t="shared" si="1"/>
        <v>0.23369282227820493</v>
      </c>
      <c r="I11" s="231">
        <f>'Annexure IV-Vcosting sheet'!$I$337</f>
        <v>231</v>
      </c>
      <c r="J11" s="230">
        <f>'Annexure IV-Vcosting sheet'!$J$337</f>
        <v>5.25</v>
      </c>
      <c r="K11" s="227">
        <f t="shared" si="4"/>
        <v>0.71721311475409832</v>
      </c>
      <c r="L11" s="231">
        <f>'Annexure IV-Vcosting sheet'!$V$337</f>
        <v>231</v>
      </c>
      <c r="M11" s="230">
        <f>'Annexure IV-Vcosting sheet'!$W$337</f>
        <v>6.93</v>
      </c>
      <c r="N11" s="225">
        <f t="shared" si="2"/>
        <v>8.2846422314909809E-2</v>
      </c>
      <c r="O11" s="231">
        <f>'Annexure IV-Vcosting sheet'!$AE$337</f>
        <v>231</v>
      </c>
      <c r="P11" s="230">
        <f>'Annexure IV-Vcosting sheet'!$AF$337</f>
        <v>6.93</v>
      </c>
      <c r="Q11" s="225">
        <f t="shared" si="3"/>
        <v>0.12494063066424571</v>
      </c>
    </row>
    <row r="12" spans="1:17" ht="20.25" customHeight="1">
      <c r="A12" s="213">
        <v>7</v>
      </c>
      <c r="B12" s="228" t="s">
        <v>206</v>
      </c>
      <c r="C12" s="229">
        <f>'[19]Annexure IV-Vcosting sheet'!$C$326</f>
        <v>401</v>
      </c>
      <c r="D12" s="230">
        <f>'[19]Annexure IV-Vcosting sheet'!$D$326</f>
        <v>22.41</v>
      </c>
      <c r="E12" s="225">
        <f t="shared" si="0"/>
        <v>1.0466895465559665</v>
      </c>
      <c r="F12" s="231">
        <f>'Annexure IV-Vcosting sheet'!$C$326</f>
        <v>401</v>
      </c>
      <c r="G12" s="230">
        <f>'Annexure IV-Vcosting sheet'!$D$326</f>
        <v>22.41</v>
      </c>
      <c r="H12" s="225">
        <f t="shared" si="1"/>
        <v>0.71544482885991423</v>
      </c>
      <c r="I12" s="231">
        <f>'Annexure IV-Vcosting sheet'!$I$326</f>
        <v>401</v>
      </c>
      <c r="J12" s="230">
        <f>'Annexure IV-Vcosting sheet'!$J$326</f>
        <v>22.41</v>
      </c>
      <c r="K12" s="227">
        <f t="shared" si="4"/>
        <v>1</v>
      </c>
      <c r="L12" s="231">
        <f>'Annexure IV-Vcosting sheet'!$V$326</f>
        <v>400</v>
      </c>
      <c r="M12" s="230">
        <f>'Annexure IV-Vcosting sheet'!$W$326</f>
        <v>22.380000000000003</v>
      </c>
      <c r="N12" s="225">
        <f t="shared" si="2"/>
        <v>0.26754732054944902</v>
      </c>
      <c r="O12" s="231">
        <f>'Annexure IV-Vcosting sheet'!$AE$326</f>
        <v>400</v>
      </c>
      <c r="P12" s="230">
        <f>'Annexure IV-Vcosting sheet'!$AF$326</f>
        <v>22.380000000000003</v>
      </c>
      <c r="Q12" s="225">
        <f t="shared" si="3"/>
        <v>0.40348792413648188</v>
      </c>
    </row>
    <row r="13" spans="1:17" ht="20.25" customHeight="1">
      <c r="A13" s="213">
        <v>8</v>
      </c>
      <c r="B13" s="228" t="s">
        <v>445</v>
      </c>
      <c r="C13" s="229">
        <f>'[19]Annexure IV-Vcosting sheet'!$C$386</f>
        <v>1</v>
      </c>
      <c r="D13" s="230">
        <f>'[19]Annexure IV-Vcosting sheet'!$D$386</f>
        <v>70.42</v>
      </c>
      <c r="E13" s="225">
        <f t="shared" si="0"/>
        <v>3.2890619307662274</v>
      </c>
      <c r="F13" s="231">
        <f>'Annexure IV-Vcosting sheet'!$C$386</f>
        <v>1</v>
      </c>
      <c r="G13" s="230">
        <f>'Annexure IV-Vcosting sheet'!$D$386</f>
        <v>76.930000000000007</v>
      </c>
      <c r="H13" s="225">
        <f t="shared" si="1"/>
        <v>2.4560094013473095</v>
      </c>
      <c r="I13" s="231">
        <f>'Annexure IV-Vcosting sheet'!$I$386</f>
        <v>1</v>
      </c>
      <c r="J13" s="230">
        <f>'Annexure IV-Vcosting sheet'!$J$386</f>
        <v>42.61</v>
      </c>
      <c r="K13" s="227">
        <f t="shared" si="4"/>
        <v>0.55388015078642916</v>
      </c>
      <c r="L13" s="231">
        <f>'Annexure IV-Vcosting sheet'!$V$386</f>
        <v>1</v>
      </c>
      <c r="M13" s="230">
        <f>'Annexure IV-Vcosting sheet'!$W$386</f>
        <v>123.36</v>
      </c>
      <c r="N13" s="225">
        <f t="shared" si="2"/>
        <v>1.4747380457095633</v>
      </c>
      <c r="O13" s="231">
        <f>'Annexure IV-Vcosting sheet'!$AE$386</f>
        <v>1</v>
      </c>
      <c r="P13" s="230">
        <f>'Annexure IV-Vcosting sheet'!$AF$386</f>
        <v>82.42</v>
      </c>
      <c r="Q13" s="225">
        <f t="shared" si="3"/>
        <v>1.4859461442059354</v>
      </c>
    </row>
    <row r="14" spans="1:17" ht="20.25" customHeight="1">
      <c r="A14" s="213"/>
      <c r="B14" s="218" t="s">
        <v>100</v>
      </c>
      <c r="C14" s="219">
        <f>SUM(C5:C13)</f>
        <v>830</v>
      </c>
      <c r="D14" s="220">
        <f>SUM(D5:D13)</f>
        <v>130.69499999999999</v>
      </c>
      <c r="E14" s="225">
        <f t="shared" si="0"/>
        <v>6.1042878307510939</v>
      </c>
      <c r="F14" s="233">
        <f>SUM(F5:F13)</f>
        <v>647</v>
      </c>
      <c r="G14" s="220">
        <f>SUM(G5:G13)</f>
        <v>130.04500000000002</v>
      </c>
      <c r="H14" s="225">
        <f t="shared" si="1"/>
        <v>4.1517189990668255</v>
      </c>
      <c r="I14" s="233">
        <f>SUM(I5:I13)</f>
        <v>634</v>
      </c>
      <c r="J14" s="220">
        <f>SUM(J5:J13)</f>
        <v>77.307000000000002</v>
      </c>
      <c r="K14" s="227">
        <f t="shared" si="4"/>
        <v>0.5944634549578991</v>
      </c>
      <c r="L14" s="233">
        <f>SUM(L5:L13)</f>
        <v>633</v>
      </c>
      <c r="M14" s="220">
        <f>SUM(M5:M13)</f>
        <v>192.98700000000002</v>
      </c>
      <c r="N14" s="225">
        <f t="shared" si="2"/>
        <v>2.3071114723358583</v>
      </c>
      <c r="O14" s="233">
        <f>SUM(O5:O13)</f>
        <v>633</v>
      </c>
      <c r="P14" s="220">
        <f>SUM(P5:P13)</f>
        <v>135.49</v>
      </c>
      <c r="Q14" s="225">
        <f t="shared" si="3"/>
        <v>2.4427425755697914</v>
      </c>
    </row>
    <row r="15" spans="1:17" ht="20.25" customHeight="1">
      <c r="A15" s="213"/>
      <c r="B15" s="218" t="s">
        <v>461</v>
      </c>
      <c r="C15" s="234"/>
      <c r="D15" s="235"/>
      <c r="E15" s="225">
        <f t="shared" si="0"/>
        <v>0</v>
      </c>
      <c r="F15" s="236"/>
      <c r="G15" s="235"/>
      <c r="H15" s="225">
        <f t="shared" si="1"/>
        <v>0</v>
      </c>
      <c r="I15" s="236"/>
      <c r="J15" s="235"/>
      <c r="K15" s="227"/>
      <c r="L15" s="236"/>
      <c r="M15" s="235"/>
      <c r="N15" s="225">
        <f t="shared" si="2"/>
        <v>0</v>
      </c>
      <c r="O15" s="236"/>
      <c r="P15" s="235"/>
      <c r="Q15" s="225">
        <f t="shared" si="3"/>
        <v>0</v>
      </c>
    </row>
    <row r="16" spans="1:17" ht="20.25" customHeight="1">
      <c r="A16" s="213">
        <v>9</v>
      </c>
      <c r="B16" s="222" t="s">
        <v>423</v>
      </c>
      <c r="C16" s="223"/>
      <c r="D16" s="224"/>
      <c r="E16" s="225">
        <f t="shared" si="0"/>
        <v>0</v>
      </c>
      <c r="F16" s="226">
        <f>'Annexure IV-Vcosting sheet'!$C$147</f>
        <v>24</v>
      </c>
      <c r="G16" s="224">
        <f>'Annexure IV-Vcosting sheet'!$D$147</f>
        <v>0.72</v>
      </c>
      <c r="H16" s="225">
        <f t="shared" si="1"/>
        <v>2.2986179240479174E-2</v>
      </c>
      <c r="I16" s="226">
        <f>'Annexure IV-Vcosting sheet'!$I$147</f>
        <v>24</v>
      </c>
      <c r="J16" s="224">
        <f>'Annexure IV-Vcosting sheet'!$J$147</f>
        <v>0.72</v>
      </c>
      <c r="K16" s="227">
        <f t="shared" si="4"/>
        <v>1</v>
      </c>
      <c r="L16" s="226">
        <f>'Annexure IV-Vcosting sheet'!$V$147</f>
        <v>17</v>
      </c>
      <c r="M16" s="224">
        <f>'Annexure IV-Vcosting sheet'!$W$147</f>
        <v>0.51</v>
      </c>
      <c r="N16" s="225">
        <f t="shared" si="2"/>
        <v>6.0969228543440116E-3</v>
      </c>
      <c r="O16" s="226">
        <f>'Annexure IV-Vcosting sheet'!$AE$147</f>
        <v>17</v>
      </c>
      <c r="P16" s="224">
        <f>'Annexure IV-Vcosting sheet'!$AF$147</f>
        <v>0.51</v>
      </c>
      <c r="Q16" s="225">
        <f t="shared" si="3"/>
        <v>9.1947650272388628E-3</v>
      </c>
    </row>
    <row r="17" spans="1:17" ht="20.25" customHeight="1">
      <c r="A17" s="213">
        <v>10</v>
      </c>
      <c r="B17" s="228" t="s">
        <v>429</v>
      </c>
      <c r="C17" s="229">
        <f>'[19]Annexure IV-Vcosting sheet'!$C$193</f>
        <v>149</v>
      </c>
      <c r="D17" s="230">
        <f>'[19]Annexure IV-Vcosting sheet'!$D$193</f>
        <v>6.7050000000000001</v>
      </c>
      <c r="E17" s="225">
        <f t="shared" si="0"/>
        <v>0.31316614947156424</v>
      </c>
      <c r="F17" s="231">
        <f>'Annexure IV-Vcosting sheet'!$C$193</f>
        <v>173</v>
      </c>
      <c r="G17" s="230">
        <f>'Annexure IV-Vcosting sheet'!$D$193</f>
        <v>10.38</v>
      </c>
      <c r="H17" s="225">
        <f t="shared" si="1"/>
        <v>0.33138408405024145</v>
      </c>
      <c r="I17" s="231">
        <f>'Annexure IV-Vcosting sheet'!$I$193</f>
        <v>144</v>
      </c>
      <c r="J17" s="230">
        <f>'Annexure IV-Vcosting sheet'!$J$193</f>
        <v>0</v>
      </c>
      <c r="K17" s="227">
        <f t="shared" si="4"/>
        <v>0</v>
      </c>
      <c r="L17" s="231">
        <f>'Annexure IV-Vcosting sheet'!$V$193</f>
        <v>66</v>
      </c>
      <c r="M17" s="230">
        <f>'Annexure IV-Vcosting sheet'!$W$193</f>
        <v>14.34</v>
      </c>
      <c r="N17" s="225">
        <f t="shared" si="2"/>
        <v>0.17143112496331986</v>
      </c>
      <c r="O17" s="231">
        <f>'Annexure IV-Vcosting sheet'!$AE$193</f>
        <v>66</v>
      </c>
      <c r="P17" s="230">
        <f>'Annexure IV-Vcosting sheet'!$AF$193</f>
        <v>14.34</v>
      </c>
      <c r="Q17" s="225">
        <f t="shared" si="3"/>
        <v>0.25853515782471626</v>
      </c>
    </row>
    <row r="18" spans="1:17" ht="20.25" customHeight="1">
      <c r="A18" s="213">
        <v>11</v>
      </c>
      <c r="B18" s="228" t="s">
        <v>430</v>
      </c>
      <c r="C18" s="229">
        <f>'[19]Annexure IV-Vcosting sheet'!$C$283</f>
        <v>3361</v>
      </c>
      <c r="D18" s="230">
        <f>'[19]Annexure IV-Vcosting sheet'!$D$283</f>
        <v>23.044000000000008</v>
      </c>
      <c r="E18" s="225">
        <f t="shared" si="0"/>
        <v>1.0763013793322487</v>
      </c>
      <c r="F18" s="231">
        <f>'Annexure IV-Vcosting sheet'!$C$283</f>
        <v>3376</v>
      </c>
      <c r="G18" s="230">
        <f>'Annexure IV-Vcosting sheet'!$D$283</f>
        <v>16.879999999999995</v>
      </c>
      <c r="H18" s="225">
        <f t="shared" si="1"/>
        <v>0.53889820219345597</v>
      </c>
      <c r="I18" s="231">
        <f>'Annexure IV-Vcosting sheet'!$I$283</f>
        <v>0</v>
      </c>
      <c r="J18" s="230">
        <f>'Annexure IV-Vcosting sheet'!$J$283</f>
        <v>0</v>
      </c>
      <c r="K18" s="227">
        <f t="shared" si="4"/>
        <v>0</v>
      </c>
      <c r="L18" s="231">
        <f>'Annexure IV-Vcosting sheet'!$V$283</f>
        <v>3506</v>
      </c>
      <c r="M18" s="230">
        <f>'Annexure IV-Vcosting sheet'!$W$283</f>
        <v>36.900000000000006</v>
      </c>
      <c r="N18" s="225">
        <f t="shared" si="2"/>
        <v>0.44113030063783149</v>
      </c>
      <c r="O18" s="231">
        <f>'Annexure IV-Vcosting sheet'!$AE$283</f>
        <v>3360</v>
      </c>
      <c r="P18" s="230">
        <f>'Annexure IV-Vcosting sheet'!$AF$283</f>
        <v>17.240000000000002</v>
      </c>
      <c r="Q18" s="225">
        <f t="shared" si="3"/>
        <v>0.31081911582274119</v>
      </c>
    </row>
    <row r="19" spans="1:17" ht="20.25" customHeight="1">
      <c r="A19" s="213" t="s">
        <v>462</v>
      </c>
      <c r="B19" s="228" t="s">
        <v>463</v>
      </c>
      <c r="C19" s="229">
        <f>'[19]Annexure IV-Vcosting sheet'!$C$294</f>
        <v>1</v>
      </c>
      <c r="D19" s="230">
        <f>'[19]Annexure IV-Vcosting sheet'!$D$297</f>
        <v>30.896000000000001</v>
      </c>
      <c r="E19" s="225">
        <f t="shared" si="0"/>
        <v>1.4430397246940265</v>
      </c>
      <c r="F19" s="231">
        <f>'Annexure IV-Vcosting sheet'!$C$293</f>
        <v>1</v>
      </c>
      <c r="G19" s="230">
        <f>'Annexure IV-Vcosting sheet'!$D$297</f>
        <v>33.905999999999999</v>
      </c>
      <c r="H19" s="225">
        <f t="shared" si="1"/>
        <v>1.0824574907328983</v>
      </c>
      <c r="I19" s="231">
        <f>'Annexure IV-Vcosting sheet'!$I$293</f>
        <v>1</v>
      </c>
      <c r="J19" s="230">
        <f>'Annexure IV-Vcosting sheet'!$J$297</f>
        <v>31.991999999999997</v>
      </c>
      <c r="K19" s="227">
        <f t="shared" si="4"/>
        <v>0.94354981419217832</v>
      </c>
      <c r="L19" s="231">
        <f>'Annexure IV-Vcosting sheet'!$V$293</f>
        <v>1</v>
      </c>
      <c r="M19" s="230">
        <f>'Annexure IV-Vcosting sheet'!$W$297</f>
        <v>55.104800000000004</v>
      </c>
      <c r="N19" s="225">
        <f t="shared" si="2"/>
        <v>0.65876414608638423</v>
      </c>
      <c r="O19" s="231">
        <f>'Annexure IV-Vcosting sheet'!$AE$293</f>
        <v>1</v>
      </c>
      <c r="P19" s="230">
        <f>'Annexure IV-Vcosting sheet'!$AF$297</f>
        <v>55.104800000000004</v>
      </c>
      <c r="Q19" s="225">
        <f t="shared" si="3"/>
        <v>0.99348174092743546</v>
      </c>
    </row>
    <row r="20" spans="1:17" ht="20.25" customHeight="1">
      <c r="A20" s="213" t="s">
        <v>464</v>
      </c>
      <c r="B20" s="228" t="s">
        <v>433</v>
      </c>
      <c r="C20" s="229">
        <f>'[19]Annexure IV-Vcosting sheet'!$C$306</f>
        <v>33</v>
      </c>
      <c r="D20" s="230">
        <f>'[19]Annexure IV-Vcosting sheet'!$D$306</f>
        <v>3.74</v>
      </c>
      <c r="E20" s="225">
        <f t="shared" si="0"/>
        <v>0.17468178956355709</v>
      </c>
      <c r="F20" s="231">
        <f>'Annexure IV-Vcosting sheet'!$C$306</f>
        <v>22</v>
      </c>
      <c r="G20" s="230">
        <f>'Annexure IV-Vcosting sheet'!$D$306</f>
        <v>3.74</v>
      </c>
      <c r="H20" s="225">
        <f t="shared" si="1"/>
        <v>0.11940043105471126</v>
      </c>
      <c r="I20" s="231">
        <f>'Annexure IV-Vcosting sheet'!$I$306</f>
        <v>11</v>
      </c>
      <c r="J20" s="230">
        <f>'Annexure IV-Vcosting sheet'!$J$306</f>
        <v>2.54</v>
      </c>
      <c r="K20" s="227">
        <f t="shared" si="4"/>
        <v>0.67914438502673791</v>
      </c>
      <c r="L20" s="231">
        <f>'Annexure IV-Vcosting sheet'!$V$306</f>
        <v>22</v>
      </c>
      <c r="M20" s="230">
        <f>'Annexure IV-Vcosting sheet'!$W$306</f>
        <v>4.84</v>
      </c>
      <c r="N20" s="225">
        <f t="shared" si="2"/>
        <v>5.7860993362794148E-2</v>
      </c>
      <c r="O20" s="231">
        <f>'Annexure IV-Vcosting sheet'!$AE$306</f>
        <v>22</v>
      </c>
      <c r="P20" s="230">
        <f>'Annexure IV-Vcosting sheet'!$AF$306</f>
        <v>4.84</v>
      </c>
      <c r="Q20" s="225">
        <f t="shared" si="3"/>
        <v>8.7260123003600185E-2</v>
      </c>
    </row>
    <row r="21" spans="1:17" ht="20.25" customHeight="1">
      <c r="A21" s="213">
        <v>13</v>
      </c>
      <c r="B21" s="228" t="s">
        <v>337</v>
      </c>
      <c r="C21" s="229">
        <f>'[19]Annexure IV-Vcosting sheet'!$C$388+'[19]Annexure IV-Vcosting sheet'!$C$389+'[19]Annexure IV-Vcosting sheet'!$C$390</f>
        <v>3164</v>
      </c>
      <c r="D21" s="230">
        <f>'[19]Annexure IV-Vcosting sheet'!$D$388+'[19]Annexure IV-Vcosting sheet'!$D$389+'[19]Annexure IV-Vcosting sheet'!$D$390</f>
        <v>2.17</v>
      </c>
      <c r="E21" s="225">
        <f t="shared" si="0"/>
        <v>0.1013528030355398</v>
      </c>
      <c r="F21" s="231">
        <f>'Annexure IV-Vcosting sheet'!$C$388+'Annexure IV-Vcosting sheet'!$C$389+'Annexure IV-Vcosting sheet'!$C$390</f>
        <v>71454</v>
      </c>
      <c r="G21" s="230">
        <f>'Annexure IV-Vcosting sheet'!$D$388+'Annexure IV-Vcosting sheet'!$D$389+'Annexure IV-Vcosting sheet'!$D$390</f>
        <v>60.41</v>
      </c>
      <c r="H21" s="225">
        <f t="shared" si="1"/>
        <v>1.9286042887740926</v>
      </c>
      <c r="I21" s="231">
        <f>'Annexure IV-Vcosting sheet'!$I$388+'Annexure IV-Vcosting sheet'!$I$389+'Annexure IV-Vcosting sheet'!$I$390</f>
        <v>0</v>
      </c>
      <c r="J21" s="230">
        <f>'Annexure IV-Vcosting sheet'!$J$388+'Annexure IV-Vcosting sheet'!$J$389+'Annexure IV-Vcosting sheet'!$J$390</f>
        <v>0</v>
      </c>
      <c r="K21" s="227">
        <f t="shared" si="4"/>
        <v>0</v>
      </c>
      <c r="L21" s="231">
        <f>'Annexure IV-Vcosting sheet'!$V$388+'Annexure IV-Vcosting sheet'!$V$389+'Annexure IV-Vcosting sheet'!$V$390</f>
        <v>51530</v>
      </c>
      <c r="M21" s="230">
        <f>'Annexure IV-Vcosting sheet'!$W$388+'Annexure IV-Vcosting sheet'!$W$389+'Annexure IV-Vcosting sheet'!$W$390</f>
        <v>151.19</v>
      </c>
      <c r="N21" s="225">
        <f t="shared" si="2"/>
        <v>1.8074387575456294</v>
      </c>
      <c r="O21" s="231">
        <f>'Annexure IV-Vcosting sheet'!$AE$388+'Annexure IV-Vcosting sheet'!$AE$389+'Annexure IV-Vcosting sheet'!$AE$390</f>
        <v>51530</v>
      </c>
      <c r="P21" s="230">
        <f>'Annexure IV-Vcosting sheet'!$AF$388+'Annexure IV-Vcosting sheet'!$AF$389+'Annexure IV-Vcosting sheet'!$AF$390</f>
        <v>129.75</v>
      </c>
      <c r="Q21" s="225">
        <f t="shared" si="3"/>
        <v>2.3392563966357693</v>
      </c>
    </row>
    <row r="22" spans="1:17" ht="20.25" customHeight="1">
      <c r="A22" s="213">
        <v>14</v>
      </c>
      <c r="B22" s="228" t="s">
        <v>439</v>
      </c>
      <c r="C22" s="229">
        <f>'[19]Annexure IV-Vcosting sheet'!$C$311</f>
        <v>1</v>
      </c>
      <c r="D22" s="230">
        <f>'[19]Annexure IV-Vcosting sheet'!$D$311</f>
        <v>35.85</v>
      </c>
      <c r="E22" s="225">
        <f t="shared" si="0"/>
        <v>1.674423036324471</v>
      </c>
      <c r="F22" s="231">
        <f>'Annexure IV-Vcosting sheet'!$C$311</f>
        <v>1</v>
      </c>
      <c r="G22" s="230">
        <f>'Annexure IV-Vcosting sheet'!$D$311</f>
        <v>50</v>
      </c>
      <c r="H22" s="225">
        <f t="shared" si="1"/>
        <v>1.596262447255498</v>
      </c>
      <c r="I22" s="231">
        <f>'Annexure IV-Vcosting sheet'!$I$311</f>
        <v>0</v>
      </c>
      <c r="J22" s="230">
        <f>'Annexure IV-Vcosting sheet'!$J$311</f>
        <v>0</v>
      </c>
      <c r="K22" s="227">
        <f t="shared" si="4"/>
        <v>0</v>
      </c>
      <c r="L22" s="231">
        <f>'Annexure IV-Vcosting sheet'!$V$311</f>
        <v>1</v>
      </c>
      <c r="M22" s="230">
        <f>'Annexure IV-Vcosting sheet'!$W$311</f>
        <v>50</v>
      </c>
      <c r="N22" s="225">
        <f t="shared" si="2"/>
        <v>0.597737534739609</v>
      </c>
      <c r="O22" s="231">
        <f>'Annexure IV-Vcosting sheet'!$AE$311</f>
        <v>1</v>
      </c>
      <c r="P22" s="230">
        <f>'Annexure IV-Vcosting sheet'!$AF$311</f>
        <v>50</v>
      </c>
      <c r="Q22" s="225">
        <f t="shared" si="3"/>
        <v>0.90144755169008439</v>
      </c>
    </row>
    <row r="23" spans="1:17" ht="20.25" customHeight="1">
      <c r="A23" s="213">
        <v>15</v>
      </c>
      <c r="B23" s="228" t="s">
        <v>438</v>
      </c>
      <c r="C23" s="229"/>
      <c r="D23" s="230"/>
      <c r="E23" s="225">
        <f t="shared" si="0"/>
        <v>0</v>
      </c>
      <c r="F23" s="231"/>
      <c r="G23" s="230"/>
      <c r="H23" s="225">
        <f t="shared" si="1"/>
        <v>0</v>
      </c>
      <c r="I23" s="231"/>
      <c r="J23" s="230"/>
      <c r="K23" s="227"/>
      <c r="L23" s="231"/>
      <c r="M23" s="230"/>
      <c r="N23" s="225">
        <f t="shared" si="2"/>
        <v>0</v>
      </c>
      <c r="O23" s="231"/>
      <c r="P23" s="230"/>
      <c r="Q23" s="225">
        <f t="shared" si="3"/>
        <v>0</v>
      </c>
    </row>
    <row r="24" spans="1:17" ht="20.25" customHeight="1">
      <c r="A24" s="213">
        <v>16</v>
      </c>
      <c r="B24" s="228" t="s">
        <v>435</v>
      </c>
      <c r="C24" s="229"/>
      <c r="D24" s="230"/>
      <c r="E24" s="225">
        <f t="shared" si="0"/>
        <v>0</v>
      </c>
      <c r="F24" s="231">
        <f>'Annexure IV-Vcosting sheet'!$C$322</f>
        <v>1644</v>
      </c>
      <c r="G24" s="230">
        <f>'Annexure IV-Vcosting sheet'!$D$322</f>
        <v>8.2199999999999989</v>
      </c>
      <c r="H24" s="225">
        <f t="shared" si="1"/>
        <v>0.26242554632880383</v>
      </c>
      <c r="I24" s="231">
        <f>'Annexure IV-Vcosting sheet'!$I$322</f>
        <v>1644</v>
      </c>
      <c r="J24" s="230">
        <f>'Annexure IV-Vcosting sheet'!$J$322</f>
        <v>8.2199999999999989</v>
      </c>
      <c r="K24" s="227">
        <f t="shared" si="4"/>
        <v>1</v>
      </c>
      <c r="L24" s="231">
        <f>'Annexure IV-Vcosting sheet'!$V$322</f>
        <v>1636</v>
      </c>
      <c r="M24" s="230">
        <f>'Annexure IV-Vcosting sheet'!$W$322</f>
        <v>8.1800000000000015</v>
      </c>
      <c r="N24" s="225">
        <f t="shared" si="2"/>
        <v>9.7789860683400037E-2</v>
      </c>
      <c r="O24" s="231">
        <f>'Annexure IV-Vcosting sheet'!$AE$322</f>
        <v>1636</v>
      </c>
      <c r="P24" s="230">
        <f>'Annexure IV-Vcosting sheet'!$AF$322</f>
        <v>8.1800000000000015</v>
      </c>
      <c r="Q24" s="225">
        <f t="shared" si="3"/>
        <v>0.14747681945649785</v>
      </c>
    </row>
    <row r="25" spans="1:17" ht="20.25" customHeight="1">
      <c r="A25" s="213">
        <v>17</v>
      </c>
      <c r="B25" s="228" t="s">
        <v>434</v>
      </c>
      <c r="C25" s="229"/>
      <c r="D25" s="230"/>
      <c r="E25" s="225">
        <f t="shared" si="0"/>
        <v>0</v>
      </c>
      <c r="F25" s="231"/>
      <c r="G25" s="230"/>
      <c r="H25" s="225">
        <f t="shared" si="1"/>
        <v>0</v>
      </c>
      <c r="I25" s="231"/>
      <c r="J25" s="230"/>
      <c r="K25" s="227"/>
      <c r="L25" s="231"/>
      <c r="M25" s="230"/>
      <c r="N25" s="225">
        <f t="shared" si="2"/>
        <v>0</v>
      </c>
      <c r="O25" s="231"/>
      <c r="P25" s="230"/>
      <c r="Q25" s="225">
        <f t="shared" si="3"/>
        <v>0</v>
      </c>
    </row>
    <row r="26" spans="1:17" ht="20.25" customHeight="1">
      <c r="A26" s="213">
        <v>18</v>
      </c>
      <c r="B26" s="228" t="s">
        <v>267</v>
      </c>
      <c r="C26" s="229">
        <f>'[19]Annexure IV-Vcosting sheet'!$C$330</f>
        <v>400</v>
      </c>
      <c r="D26" s="230">
        <f>'[19]Annexure IV-Vcosting sheet'!$D$330</f>
        <v>4</v>
      </c>
      <c r="E26" s="225">
        <f t="shared" si="0"/>
        <v>0.1868254433834835</v>
      </c>
      <c r="F26" s="231">
        <f>'Annexure IV-Vcosting sheet'!$C$396</f>
        <v>401</v>
      </c>
      <c r="G26" s="230">
        <f>'Annexure IV-Vcosting sheet'!$D$396</f>
        <v>5.98</v>
      </c>
      <c r="H26" s="225">
        <f t="shared" si="1"/>
        <v>0.1909129886917576</v>
      </c>
      <c r="I26" s="231">
        <f>'Annexure IV-Vcosting sheet'!$I$396</f>
        <v>400</v>
      </c>
      <c r="J26" s="230">
        <f>'Annexure IV-Vcosting sheet'!$J$396</f>
        <v>0.25</v>
      </c>
      <c r="K26" s="227">
        <f t="shared" si="4"/>
        <v>4.1806020066889632E-2</v>
      </c>
      <c r="L26" s="231">
        <f>'Annexure IV-Vcosting sheet'!V330</f>
        <v>400</v>
      </c>
      <c r="M26" s="230">
        <f>'Annexure IV-Vcosting sheet'!U330</f>
        <v>6</v>
      </c>
      <c r="N26" s="225">
        <f t="shared" si="2"/>
        <v>7.1728504168753079E-2</v>
      </c>
      <c r="O26" s="231">
        <f>'Annexure IV-Vcosting sheet'!AE330</f>
        <v>400</v>
      </c>
      <c r="P26" s="230">
        <f>'Annexure IV-Vcosting sheet'!AF330</f>
        <v>5.92</v>
      </c>
      <c r="Q26" s="225">
        <f t="shared" si="3"/>
        <v>0.106731390120106</v>
      </c>
    </row>
    <row r="27" spans="1:17" ht="20.25" customHeight="1">
      <c r="A27" s="213">
        <v>19</v>
      </c>
      <c r="B27" s="228" t="s">
        <v>437</v>
      </c>
      <c r="C27" s="229"/>
      <c r="D27" s="230">
        <f>'[19]Annexure IV-Vcosting sheet'!$D$343</f>
        <v>10</v>
      </c>
      <c r="E27" s="225">
        <f t="shared" si="0"/>
        <v>0.46706360845870881</v>
      </c>
      <c r="F27" s="231">
        <v>1</v>
      </c>
      <c r="G27" s="230">
        <f>'Annexure IV-Vcosting sheet'!$D$343</f>
        <v>50</v>
      </c>
      <c r="H27" s="225">
        <f t="shared" si="1"/>
        <v>1.596262447255498</v>
      </c>
      <c r="I27" s="231">
        <v>1</v>
      </c>
      <c r="J27" s="230">
        <f>'Annexure IV-Vcosting sheet'!$J$343</f>
        <v>2.0499999999999998</v>
      </c>
      <c r="K27" s="227">
        <f t="shared" si="4"/>
        <v>4.0999999999999995E-2</v>
      </c>
      <c r="L27" s="231">
        <v>1</v>
      </c>
      <c r="M27" s="230">
        <f>'Annexure IV-Vcosting sheet'!$W$343</f>
        <v>50</v>
      </c>
      <c r="N27" s="225">
        <f t="shared" si="2"/>
        <v>0.597737534739609</v>
      </c>
      <c r="O27" s="231">
        <v>1</v>
      </c>
      <c r="P27" s="230">
        <f>'Annexure IV-Vcosting sheet'!$AF$343</f>
        <v>50</v>
      </c>
      <c r="Q27" s="225">
        <f t="shared" si="3"/>
        <v>0.90144755169008439</v>
      </c>
    </row>
    <row r="28" spans="1:17" ht="20.25" customHeight="1">
      <c r="A28" s="213">
        <v>20</v>
      </c>
      <c r="B28" s="228" t="s">
        <v>442</v>
      </c>
      <c r="C28" s="229">
        <f>'[19]Annexure IV-Vcosting sheet'!$C$391</f>
        <v>1</v>
      </c>
      <c r="D28" s="230">
        <f>'[19]Annexure IV-Vcosting sheet'!$D$391</f>
        <v>6.26</v>
      </c>
      <c r="E28" s="225">
        <f t="shared" si="0"/>
        <v>0.29238181889515169</v>
      </c>
      <c r="F28" s="231">
        <f>'Annexure IV-Vcosting sheet'!$C$391</f>
        <v>1</v>
      </c>
      <c r="G28" s="230">
        <f>'Annexure IV-Vcosting sheet'!$D$391</f>
        <v>8.17</v>
      </c>
      <c r="H28" s="225">
        <f t="shared" si="1"/>
        <v>0.26082928388154841</v>
      </c>
      <c r="I28" s="231">
        <f>'Annexure IV-Vcosting sheet'!$I$391</f>
        <v>0</v>
      </c>
      <c r="J28" s="230">
        <f>'Annexure IV-Vcosting sheet'!$J$391</f>
        <v>0</v>
      </c>
      <c r="K28" s="227">
        <f t="shared" si="4"/>
        <v>0</v>
      </c>
      <c r="L28" s="231">
        <f>'Annexure IV-Vcosting sheet'!$V$391</f>
        <v>1</v>
      </c>
      <c r="M28" s="230">
        <f>'Annexure IV-Vcosting sheet'!$W$391</f>
        <v>12</v>
      </c>
      <c r="N28" s="225">
        <f t="shared" si="2"/>
        <v>0.14345700833750616</v>
      </c>
      <c r="O28" s="231">
        <f>'Annexure IV-Vcosting sheet'!$AE$391</f>
        <v>1</v>
      </c>
      <c r="P28" s="230">
        <f>'Annexure IV-Vcosting sheet'!$AF$391</f>
        <v>8</v>
      </c>
      <c r="Q28" s="225">
        <f t="shared" si="3"/>
        <v>0.14423160827041351</v>
      </c>
    </row>
    <row r="29" spans="1:17" ht="20.25" customHeight="1">
      <c r="A29" s="213">
        <v>21</v>
      </c>
      <c r="B29" s="228" t="s">
        <v>221</v>
      </c>
      <c r="C29" s="229">
        <f>'[19]Annexure IV-Vcosting sheet'!$C$347</f>
        <v>1632</v>
      </c>
      <c r="D29" s="230">
        <f>'[19]Annexure IV-Vcosting sheet'!$D$347</f>
        <v>4.8959999999999999</v>
      </c>
      <c r="E29" s="225">
        <f t="shared" si="0"/>
        <v>0.22867434270138379</v>
      </c>
      <c r="F29" s="231">
        <f>'Annexure IV-Vcosting sheet'!$C$347</f>
        <v>1632</v>
      </c>
      <c r="G29" s="230">
        <f>'Annexure IV-Vcosting sheet'!$D$347</f>
        <v>4.8959999999999999</v>
      </c>
      <c r="H29" s="225">
        <f t="shared" si="1"/>
        <v>0.15630601883525838</v>
      </c>
      <c r="I29" s="231">
        <f>'Annexure IV-Vcosting sheet'!$I$347</f>
        <v>0</v>
      </c>
      <c r="J29" s="230">
        <f>'Annexure IV-Vcosting sheet'!$J$347</f>
        <v>0</v>
      </c>
      <c r="K29" s="227">
        <f t="shared" si="4"/>
        <v>0</v>
      </c>
      <c r="L29" s="231">
        <f>'Annexure IV-Vcosting sheet'!$V$347</f>
        <v>1766</v>
      </c>
      <c r="M29" s="230">
        <f>'Annexure IV-Vcosting sheet'!$W$347</f>
        <v>5.298</v>
      </c>
      <c r="N29" s="225">
        <f t="shared" si="2"/>
        <v>6.3336269181008972E-2</v>
      </c>
      <c r="O29" s="231">
        <f>'Annexure IV-Vcosting sheet'!$AE$347</f>
        <v>1686</v>
      </c>
      <c r="P29" s="230">
        <f>'Annexure IV-Vcosting sheet'!$AF$347</f>
        <v>5.0579999999999998</v>
      </c>
      <c r="Q29" s="225">
        <f t="shared" si="3"/>
        <v>9.119043432896895E-2</v>
      </c>
    </row>
    <row r="30" spans="1:17" ht="20.25" customHeight="1">
      <c r="A30" s="213"/>
      <c r="B30" s="218" t="s">
        <v>100</v>
      </c>
      <c r="C30" s="219">
        <f>SUM(C16:C29)</f>
        <v>8742</v>
      </c>
      <c r="D30" s="220">
        <f>SUM(D16:D29)</f>
        <v>127.56100000000001</v>
      </c>
      <c r="E30" s="225">
        <f t="shared" si="0"/>
        <v>5.957910095860135</v>
      </c>
      <c r="F30" s="233">
        <f>SUM(F16:F29)</f>
        <v>78730</v>
      </c>
      <c r="G30" s="220">
        <f>SUM(G16:G29)</f>
        <v>253.30199999999996</v>
      </c>
      <c r="H30" s="225">
        <f t="shared" si="1"/>
        <v>8.0867294082942429</v>
      </c>
      <c r="I30" s="233">
        <f>SUM(I16:I29)</f>
        <v>2225</v>
      </c>
      <c r="J30" s="220">
        <f>SUM(J16:J29)</f>
        <v>45.771999999999991</v>
      </c>
      <c r="K30" s="227">
        <f t="shared" si="4"/>
        <v>0.18070129726571443</v>
      </c>
      <c r="L30" s="233">
        <f>SUM(L16:L29)</f>
        <v>58947</v>
      </c>
      <c r="M30" s="220">
        <f>SUM(M16:M29)</f>
        <v>394.36280000000005</v>
      </c>
      <c r="N30" s="225">
        <f t="shared" si="2"/>
        <v>4.7145089573001897</v>
      </c>
      <c r="O30" s="233">
        <f>SUM(O16:O29)</f>
        <v>58721</v>
      </c>
      <c r="P30" s="220">
        <f>SUM(P16:P29)</f>
        <v>348.94280000000003</v>
      </c>
      <c r="Q30" s="225">
        <f t="shared" si="3"/>
        <v>6.2910726547976568</v>
      </c>
    </row>
    <row r="31" spans="1:17" ht="20.25" customHeight="1">
      <c r="A31" s="213"/>
      <c r="B31" s="218" t="s">
        <v>465</v>
      </c>
      <c r="C31" s="234"/>
      <c r="D31" s="235"/>
      <c r="E31" s="225">
        <f t="shared" si="0"/>
        <v>0</v>
      </c>
      <c r="F31" s="236"/>
      <c r="G31" s="235"/>
      <c r="H31" s="225">
        <f t="shared" si="1"/>
        <v>0</v>
      </c>
      <c r="I31" s="236"/>
      <c r="J31" s="235"/>
      <c r="K31" s="227"/>
      <c r="L31" s="236"/>
      <c r="M31" s="235"/>
      <c r="N31" s="225">
        <f t="shared" si="2"/>
        <v>0</v>
      </c>
      <c r="O31" s="236"/>
      <c r="P31" s="235"/>
      <c r="Q31" s="225">
        <f t="shared" si="3"/>
        <v>0</v>
      </c>
    </row>
    <row r="32" spans="1:17" ht="20.25" customHeight="1">
      <c r="A32" s="213">
        <v>23</v>
      </c>
      <c r="B32" s="228" t="s">
        <v>426</v>
      </c>
      <c r="C32" s="231">
        <f>'[19]Annexure IV-Vcosting sheet'!$C$260</f>
        <v>692</v>
      </c>
      <c r="D32" s="230">
        <f>'[19]Annexure IV-Vcosting sheet'!$D$260</f>
        <v>1826.88</v>
      </c>
      <c r="E32" s="225">
        <f t="shared" si="0"/>
        <v>85.326916502104595</v>
      </c>
      <c r="F32" s="231">
        <f>'Annexure IV-Vcosting sheet'!$C$260</f>
        <v>841</v>
      </c>
      <c r="G32" s="230">
        <f>'Annexure IV-Vcosting sheet'!$D$260</f>
        <v>2647.47</v>
      </c>
      <c r="H32" s="225">
        <f t="shared" si="1"/>
        <v>84.521138824710263</v>
      </c>
      <c r="I32" s="231">
        <f>'Annexure IV-Vcosting sheet'!$I$260</f>
        <v>841</v>
      </c>
      <c r="J32" s="230">
        <f>'Annexure IV-Vcosting sheet'!$J$260</f>
        <v>903.25</v>
      </c>
      <c r="K32" s="227">
        <f t="shared" si="4"/>
        <v>0.34117478196164641</v>
      </c>
      <c r="L32" s="231">
        <f>'Annexure IV-Vcosting sheet'!$V$260</f>
        <v>845</v>
      </c>
      <c r="M32" s="230">
        <f>'Annexure IV-Vcosting sheet'!$W$260</f>
        <v>4983.3415999999997</v>
      </c>
      <c r="N32" s="225">
        <f t="shared" si="2"/>
        <v>59.574606454986764</v>
      </c>
      <c r="O32" s="231">
        <f>'Annexure IV-Vcosting sheet'!$AE$260</f>
        <v>845</v>
      </c>
      <c r="P32" s="230">
        <f>'Annexure IV-Vcosting sheet'!$AF$260</f>
        <v>4983.3415999999997</v>
      </c>
      <c r="Q32" s="225">
        <f t="shared" si="3"/>
        <v>89.844421691106973</v>
      </c>
    </row>
    <row r="33" spans="1:17" ht="20.25" customHeight="1">
      <c r="A33" s="213">
        <v>24</v>
      </c>
      <c r="B33" s="228" t="s">
        <v>444</v>
      </c>
      <c r="C33" s="229">
        <f>'[19]Annexure IV-Vcosting sheet'!$C$379</f>
        <v>254</v>
      </c>
      <c r="D33" s="230">
        <f>'[19]Annexure IV-Vcosting sheet'!$D$379</f>
        <v>36.700000000000003</v>
      </c>
      <c r="E33" s="225">
        <f t="shared" si="0"/>
        <v>1.7141234430434613</v>
      </c>
      <c r="F33" s="231">
        <f>'Annexure IV-Vcosting sheet'!$C$379</f>
        <v>337</v>
      </c>
      <c r="G33" s="230">
        <f>'Annexure IV-Vcosting sheet'!$D$379</f>
        <v>82.300000000000011</v>
      </c>
      <c r="H33" s="225">
        <f t="shared" si="1"/>
        <v>2.6274479881825501</v>
      </c>
      <c r="I33" s="231">
        <f>'Annexure IV-Vcosting sheet'!$I$379</f>
        <v>91</v>
      </c>
      <c r="J33" s="230">
        <f>'Annexure IV-Vcosting sheet'!$J$379</f>
        <v>22.84</v>
      </c>
      <c r="K33" s="227">
        <f t="shared" si="4"/>
        <v>0.27752126366950181</v>
      </c>
      <c r="L33" s="231">
        <f>'Annexure IV-Vcosting sheet'!$V$379</f>
        <v>394</v>
      </c>
      <c r="M33" s="230">
        <f>'Annexure IV-Vcosting sheet'!$W$379</f>
        <v>2774.7840000000001</v>
      </c>
      <c r="N33" s="225">
        <f t="shared" si="2"/>
        <v>33.171850951898222</v>
      </c>
      <c r="O33" s="231">
        <f>'Annexure IV-Vcosting sheet'!$AE$379</f>
        <v>246</v>
      </c>
      <c r="P33" s="230">
        <f>'Annexure IV-Vcosting sheet'!$AF$379</f>
        <v>59.460000000000008</v>
      </c>
      <c r="Q33" s="225">
        <f t="shared" si="3"/>
        <v>1.0720014284698487</v>
      </c>
    </row>
    <row r="34" spans="1:17" ht="20.25" customHeight="1">
      <c r="A34" s="213">
        <v>25</v>
      </c>
      <c r="B34" s="228" t="s">
        <v>210</v>
      </c>
      <c r="C34" s="229">
        <f>'[19]Annexure IV-Vcosting sheet'!$C$333</f>
        <v>260</v>
      </c>
      <c r="D34" s="230">
        <f>'[19]Annexure IV-Vcosting sheet'!$D$333</f>
        <v>19.2</v>
      </c>
      <c r="E34" s="225">
        <f t="shared" si="0"/>
        <v>0.89676212824072077</v>
      </c>
      <c r="F34" s="231">
        <f>'Annexure IV-Vcosting sheet'!$C$333</f>
        <v>259</v>
      </c>
      <c r="G34" s="230">
        <f>'Annexure IV-Vcosting sheet'!$D$333</f>
        <v>19.2</v>
      </c>
      <c r="H34" s="225">
        <f t="shared" si="1"/>
        <v>0.61296477974611119</v>
      </c>
      <c r="I34" s="231">
        <f>'Annexure IV-Vcosting sheet'!$I$333</f>
        <v>259</v>
      </c>
      <c r="J34" s="230">
        <f>'Annexure IV-Vcosting sheet'!$J$333</f>
        <v>19.2</v>
      </c>
      <c r="K34" s="227">
        <f t="shared" si="4"/>
        <v>1</v>
      </c>
      <c r="L34" s="231">
        <f>'Annexure IV-Vcosting sheet'!$V$333</f>
        <v>259</v>
      </c>
      <c r="M34" s="230">
        <f>'Annexure IV-Vcosting sheet'!$W$333</f>
        <v>19.399999999999999</v>
      </c>
      <c r="N34" s="225">
        <f t="shared" si="2"/>
        <v>0.2319221634789683</v>
      </c>
      <c r="O34" s="231">
        <f>'Annexure IV-Vcosting sheet'!$AE$333</f>
        <v>259</v>
      </c>
      <c r="P34" s="230">
        <f>'Annexure IV-Vcosting sheet'!$AF$333</f>
        <v>19.399999999999999</v>
      </c>
      <c r="Q34" s="225">
        <f t="shared" si="3"/>
        <v>0.34976165005575277</v>
      </c>
    </row>
    <row r="35" spans="1:17" ht="20.25" customHeight="1">
      <c r="A35" s="213"/>
      <c r="B35" s="218" t="s">
        <v>100</v>
      </c>
      <c r="C35" s="219">
        <f>SUM(C32:C34)</f>
        <v>1206</v>
      </c>
      <c r="D35" s="220">
        <f>SUM(D32:D34)</f>
        <v>1882.7800000000002</v>
      </c>
      <c r="E35" s="225">
        <f t="shared" si="0"/>
        <v>87.937802073388781</v>
      </c>
      <c r="F35" s="233">
        <f>SUM(F32:F34)</f>
        <v>1437</v>
      </c>
      <c r="G35" s="220">
        <f>SUM(G32:G34)</f>
        <v>2748.97</v>
      </c>
      <c r="H35" s="225">
        <f t="shared" si="1"/>
        <v>87.761551592638924</v>
      </c>
      <c r="I35" s="233">
        <f>SUM(I32:I34)</f>
        <v>1191</v>
      </c>
      <c r="J35" s="220">
        <f>SUM(J32:J34)</f>
        <v>945.29000000000008</v>
      </c>
      <c r="K35" s="227">
        <f t="shared" si="4"/>
        <v>0.34387061335700286</v>
      </c>
      <c r="L35" s="233">
        <f>SUM(L32:L34)</f>
        <v>1498</v>
      </c>
      <c r="M35" s="220">
        <f>SUM(M32:M34)</f>
        <v>7777.525599999999</v>
      </c>
      <c r="N35" s="225">
        <f t="shared" si="2"/>
        <v>92.978379570363956</v>
      </c>
      <c r="O35" s="233">
        <f>SUM(O32:O34)</f>
        <v>1350</v>
      </c>
      <c r="P35" s="220">
        <f>SUM(P32:P34)</f>
        <v>5062.2015999999994</v>
      </c>
      <c r="Q35" s="225">
        <f t="shared" si="3"/>
        <v>91.266184769632559</v>
      </c>
    </row>
    <row r="36" spans="1:17" ht="20.25" customHeight="1">
      <c r="A36" s="213"/>
      <c r="B36" s="218" t="s">
        <v>466</v>
      </c>
      <c r="C36" s="219">
        <f>C14+C30+C35</f>
        <v>10778</v>
      </c>
      <c r="D36" s="220">
        <f>D14+D30+D35</f>
        <v>2141.0360000000001</v>
      </c>
      <c r="E36" s="225">
        <f t="shared" si="0"/>
        <v>100</v>
      </c>
      <c r="F36" s="233">
        <f>F14+F30+F35</f>
        <v>80814</v>
      </c>
      <c r="G36" s="220">
        <f>G14+G30+G35</f>
        <v>3132.317</v>
      </c>
      <c r="H36" s="225">
        <f t="shared" si="1"/>
        <v>100</v>
      </c>
      <c r="I36" s="233">
        <f>I14+I30+I35</f>
        <v>4050</v>
      </c>
      <c r="J36" s="220">
        <f>J14+J30+J35</f>
        <v>1068.3690000000001</v>
      </c>
      <c r="K36" s="227">
        <f t="shared" si="4"/>
        <v>0.34107946290238189</v>
      </c>
      <c r="L36" s="233">
        <f>L14+L30+L35</f>
        <v>61078</v>
      </c>
      <c r="M36" s="220">
        <f>M14+M30+M35</f>
        <v>8364.875399999999</v>
      </c>
      <c r="N36" s="225">
        <f t="shared" si="2"/>
        <v>100</v>
      </c>
      <c r="O36" s="233">
        <f>O14+O30+O35</f>
        <v>60704</v>
      </c>
      <c r="P36" s="220">
        <f>P14+P30+P35</f>
        <v>5546.634399999999</v>
      </c>
      <c r="Q36" s="225">
        <f t="shared" si="3"/>
        <v>100</v>
      </c>
    </row>
    <row r="38" spans="1:17">
      <c r="C38" s="238">
        <f>'[19]Annexure IV-Vcosting sheet'!$C$511</f>
        <v>10790</v>
      </c>
      <c r="D38" s="237">
        <f>'[19]Annexure IV-Vcosting sheet'!$D$511</f>
        <v>2141.0359999999996</v>
      </c>
      <c r="F38" s="238">
        <f>'Annexure IV-Vcosting sheet'!$C$511</f>
        <v>80415</v>
      </c>
      <c r="G38" s="237">
        <f>'Annexure IV-Vcosting sheet'!$D$511</f>
        <v>3132.3169999999996</v>
      </c>
      <c r="I38" s="238">
        <f>'Annexure IV-Vcosting sheet'!I511</f>
        <v>3648</v>
      </c>
      <c r="J38" s="237">
        <f>'Annexure IV-Vcosting sheet'!J511</f>
        <v>1068.3689999999999</v>
      </c>
      <c r="L38" s="238">
        <f>'Annexure IV-Vcosting sheet'!V511</f>
        <v>97276</v>
      </c>
      <c r="M38" s="237">
        <f>'Annexure IV-Vcosting sheet'!W511</f>
        <v>8364.875399999999</v>
      </c>
      <c r="O38" s="238">
        <f>'Annexure IV-Vcosting sheet'!AE511</f>
        <v>60703</v>
      </c>
      <c r="P38" s="237">
        <f>'Annexure IV-Vcosting sheet'!AF511</f>
        <v>5546.6344000000008</v>
      </c>
    </row>
    <row r="39" spans="1:17">
      <c r="C39" s="239">
        <f>C38-C36</f>
        <v>12</v>
      </c>
      <c r="D39" s="237">
        <f>D38-D36</f>
        <v>0</v>
      </c>
      <c r="F39" s="239">
        <f>F38-F36</f>
        <v>-399</v>
      </c>
      <c r="G39" s="237">
        <f>G38-G36</f>
        <v>0</v>
      </c>
      <c r="I39" s="239">
        <f>I38-I36</f>
        <v>-402</v>
      </c>
      <c r="J39" s="237">
        <f>J38-J36</f>
        <v>0</v>
      </c>
      <c r="L39" s="239">
        <f>L38-L36</f>
        <v>36198</v>
      </c>
      <c r="M39" s="237">
        <f>M38-M36</f>
        <v>0</v>
      </c>
      <c r="O39" s="239">
        <f>O38-O36</f>
        <v>-1</v>
      </c>
      <c r="P39" s="237">
        <f>P38-P36</f>
        <v>0</v>
      </c>
    </row>
    <row r="40" spans="1:17">
      <c r="K40" s="237"/>
      <c r="N40" s="237"/>
    </row>
  </sheetData>
  <mergeCells count="6">
    <mergeCell ref="A1:Q1"/>
    <mergeCell ref="C2:D2"/>
    <mergeCell ref="F2:G2"/>
    <mergeCell ref="I2:J2"/>
    <mergeCell ref="L2:M2"/>
    <mergeCell ref="O2:P2"/>
  </mergeCells>
  <printOptions horizontalCentered="1"/>
  <pageMargins left="0.28999999999999998" right="0.28999999999999998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Bud &amp; Exdr-2016-17</vt:lpstr>
      <vt:lpstr>Progress-2016-17</vt:lpstr>
      <vt:lpstr>Exe.summ.</vt:lpstr>
      <vt:lpstr>pro-rec</vt:lpstr>
      <vt:lpstr>13-FC</vt:lpstr>
      <vt:lpstr>Fund released-2016-17</vt:lpstr>
      <vt:lpstr>Total Categorywise</vt:lpstr>
      <vt:lpstr>Breakup Interventions</vt:lpstr>
      <vt:lpstr>categorywise-2017-18</vt:lpstr>
      <vt:lpstr>Recomm_2017-18</vt:lpstr>
      <vt:lpstr>Annexure IV-Vcosting sheet</vt:lpstr>
      <vt:lpstr>Annexure-IV sfd</vt:lpstr>
      <vt:lpstr>Sheet1</vt:lpstr>
      <vt:lpstr>'Annexure IV-Vcosting sheet'!Print_Area</vt:lpstr>
      <vt:lpstr>'Breakup Interventions'!Print_Area</vt:lpstr>
      <vt:lpstr>'Bud &amp; Exdr-2016-17'!Print_Area</vt:lpstr>
      <vt:lpstr>'categorywise-2017-18'!Print_Area</vt:lpstr>
      <vt:lpstr>Exe.summ.!Print_Area</vt:lpstr>
      <vt:lpstr>'Fund released-2016-17'!Print_Area</vt:lpstr>
      <vt:lpstr>'Progress-2016-17'!Print_Area</vt:lpstr>
      <vt:lpstr>'pro-rec'!Print_Area</vt:lpstr>
      <vt:lpstr>'Recomm_2017-18'!Print_Area</vt:lpstr>
      <vt:lpstr>'Annexure IV-Vcosting sheet'!Print_Titles</vt:lpstr>
      <vt:lpstr>Exe.summ.!Print_Titles</vt:lpstr>
      <vt:lpstr>'Progress-2016-17'!Print_Titles</vt:lpstr>
      <vt:lpstr>'Recomm_2017-18'!Print_Titles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talha</dc:creator>
  <cp:lastModifiedBy>HP</cp:lastModifiedBy>
  <cp:lastPrinted>2017-05-25T06:21:11Z</cp:lastPrinted>
  <dcterms:created xsi:type="dcterms:W3CDTF">2016-05-30T09:25:46Z</dcterms:created>
  <dcterms:modified xsi:type="dcterms:W3CDTF">2017-05-25T06:23:24Z</dcterms:modified>
</cp:coreProperties>
</file>